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kova06\Desktop\INVESTICE\Investice 2014\ČŠI Liberec - Výměna oken\"/>
    </mc:Choice>
  </mc:AlternateContent>
  <bookViews>
    <workbookView xWindow="0" yWindow="0" windowWidth="25200" windowHeight="11985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Rekapitulace!$G$17</definedName>
    <definedName name="Dodavka0">Položky!#REF!</definedName>
    <definedName name="HSV">Rekapitulace!$E$17</definedName>
    <definedName name="HSV0">Položky!#REF!</definedName>
    <definedName name="HZS">Rekapitulace!$I$17</definedName>
    <definedName name="HZS0">Položky!#REF!</definedName>
    <definedName name="JKSO">'Krycí list'!$F$4</definedName>
    <definedName name="MJ">'Krycí list'!$G$4</definedName>
    <definedName name="Mont">Rekapitulace!$H$17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Položky!$A$1:$G$64</definedName>
    <definedName name="_xlnm.Print_Area" localSheetId="1">Rekapitulace!$A$1:$I$23</definedName>
    <definedName name="PocetMJ">'Krycí list'!$G$7</definedName>
    <definedName name="Poznamka">'Krycí list'!$B$37</definedName>
    <definedName name="Projektant">'Krycí list'!$C$7</definedName>
    <definedName name="PSV">Rekapitulace!$F$17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Rekapitulace!$H$23</definedName>
    <definedName name="VRNKc">Rekapitulace!$E$22</definedName>
    <definedName name="VRNnazev">Rekapitulace!$A$22</definedName>
    <definedName name="VRNproc">Rekapitulace!$F$22</definedName>
    <definedName name="VRNzakl">Rekapitulace!$G$22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52511"/>
</workbook>
</file>

<file path=xl/calcChain.xml><?xml version="1.0" encoding="utf-8"?>
<calcChain xmlns="http://schemas.openxmlformats.org/spreadsheetml/2006/main">
  <c r="BE63" i="3" l="1"/>
  <c r="BD63" i="3"/>
  <c r="BC63" i="3"/>
  <c r="BB63" i="3"/>
  <c r="BA63" i="3"/>
  <c r="G63" i="3"/>
  <c r="G16" i="2"/>
  <c r="B16" i="2"/>
  <c r="A16" i="2"/>
  <c r="BE64" i="3"/>
  <c r="I16" i="2" s="1"/>
  <c r="BD64" i="3"/>
  <c r="H16" i="2" s="1"/>
  <c r="BC64" i="3"/>
  <c r="BB64" i="3"/>
  <c r="F16" i="2" s="1"/>
  <c r="BA64" i="3"/>
  <c r="E16" i="2" s="1"/>
  <c r="G64" i="3"/>
  <c r="C64" i="3"/>
  <c r="BE60" i="3"/>
  <c r="BD60" i="3"/>
  <c r="BC60" i="3"/>
  <c r="BB60" i="3"/>
  <c r="BA60" i="3"/>
  <c r="G60" i="3"/>
  <c r="BE59" i="3"/>
  <c r="BD59" i="3"/>
  <c r="BC59" i="3"/>
  <c r="BA59" i="3"/>
  <c r="G59" i="3"/>
  <c r="BB59" i="3" s="1"/>
  <c r="BE58" i="3"/>
  <c r="BD58" i="3"/>
  <c r="BC58" i="3"/>
  <c r="BB58" i="3"/>
  <c r="BA58" i="3"/>
  <c r="G58" i="3"/>
  <c r="BE57" i="3"/>
  <c r="BD57" i="3"/>
  <c r="BC57" i="3"/>
  <c r="BA57" i="3"/>
  <c r="G57" i="3"/>
  <c r="BB57" i="3" s="1"/>
  <c r="BE56" i="3"/>
  <c r="BD56" i="3"/>
  <c r="BC56" i="3"/>
  <c r="BB56" i="3"/>
  <c r="BA56" i="3"/>
  <c r="G56" i="3"/>
  <c r="BE55" i="3"/>
  <c r="BD55" i="3"/>
  <c r="BC55" i="3"/>
  <c r="BA55" i="3"/>
  <c r="G55" i="3"/>
  <c r="BB55" i="3" s="1"/>
  <c r="BE54" i="3"/>
  <c r="BD54" i="3"/>
  <c r="BC54" i="3"/>
  <c r="BB54" i="3"/>
  <c r="BA54" i="3"/>
  <c r="G54" i="3"/>
  <c r="BE53" i="3"/>
  <c r="BD53" i="3"/>
  <c r="BC53" i="3"/>
  <c r="BA53" i="3"/>
  <c r="G53" i="3"/>
  <c r="BB53" i="3" s="1"/>
  <c r="BE52" i="3"/>
  <c r="BD52" i="3"/>
  <c r="BC52" i="3"/>
  <c r="BB52" i="3"/>
  <c r="BA52" i="3"/>
  <c r="G52" i="3"/>
  <c r="BE51" i="3"/>
  <c r="BD51" i="3"/>
  <c r="BC51" i="3"/>
  <c r="BA51" i="3"/>
  <c r="G51" i="3"/>
  <c r="BB51" i="3" s="1"/>
  <c r="BE50" i="3"/>
  <c r="BD50" i="3"/>
  <c r="BC50" i="3"/>
  <c r="BB50" i="3"/>
  <c r="BA50" i="3"/>
  <c r="G50" i="3"/>
  <c r="BE49" i="3"/>
  <c r="BD49" i="3"/>
  <c r="BC49" i="3"/>
  <c r="BA49" i="3"/>
  <c r="G49" i="3"/>
  <c r="BB49" i="3" s="1"/>
  <c r="BE48" i="3"/>
  <c r="BE61" i="3" s="1"/>
  <c r="I15" i="2" s="1"/>
  <c r="BD48" i="3"/>
  <c r="BC48" i="3"/>
  <c r="BB48" i="3"/>
  <c r="BA48" i="3"/>
  <c r="BA61" i="3" s="1"/>
  <c r="E15" i="2" s="1"/>
  <c r="G48" i="3"/>
  <c r="BE47" i="3"/>
  <c r="BD47" i="3"/>
  <c r="BD61" i="3" s="1"/>
  <c r="H15" i="2" s="1"/>
  <c r="BC47" i="3"/>
  <c r="BC61" i="3" s="1"/>
  <c r="G15" i="2" s="1"/>
  <c r="BA47" i="3"/>
  <c r="G47" i="3"/>
  <c r="BB47" i="3" s="1"/>
  <c r="B15" i="2"/>
  <c r="A15" i="2"/>
  <c r="C61" i="3"/>
  <c r="BE44" i="3"/>
  <c r="BE45" i="3" s="1"/>
  <c r="I14" i="2" s="1"/>
  <c r="BD44" i="3"/>
  <c r="BC44" i="3"/>
  <c r="BB44" i="3"/>
  <c r="BB45" i="3" s="1"/>
  <c r="F14" i="2" s="1"/>
  <c r="BA44" i="3"/>
  <c r="BA45" i="3" s="1"/>
  <c r="E14" i="2" s="1"/>
  <c r="G44" i="3"/>
  <c r="G14" i="2"/>
  <c r="B14" i="2"/>
  <c r="A14" i="2"/>
  <c r="BD45" i="3"/>
  <c r="H14" i="2" s="1"/>
  <c r="BC45" i="3"/>
  <c r="G45" i="3"/>
  <c r="C45" i="3"/>
  <c r="BE41" i="3"/>
  <c r="BD41" i="3"/>
  <c r="BC41" i="3"/>
  <c r="BB41" i="3"/>
  <c r="G41" i="3"/>
  <c r="BA41" i="3" s="1"/>
  <c r="BA42" i="3" s="1"/>
  <c r="E13" i="2" s="1"/>
  <c r="I13" i="2"/>
  <c r="F13" i="2"/>
  <c r="B13" i="2"/>
  <c r="A13" i="2"/>
  <c r="BE42" i="3"/>
  <c r="BD42" i="3"/>
  <c r="H13" i="2" s="1"/>
  <c r="BC42" i="3"/>
  <c r="G13" i="2" s="1"/>
  <c r="BB42" i="3"/>
  <c r="C42" i="3"/>
  <c r="BE38" i="3"/>
  <c r="BD38" i="3"/>
  <c r="BC38" i="3"/>
  <c r="BB38" i="3"/>
  <c r="BA38" i="3"/>
  <c r="G38" i="3"/>
  <c r="BE37" i="3"/>
  <c r="BD37" i="3"/>
  <c r="BC37" i="3"/>
  <c r="BB37" i="3"/>
  <c r="G37" i="3"/>
  <c r="BA37" i="3" s="1"/>
  <c r="BE36" i="3"/>
  <c r="BD36" i="3"/>
  <c r="BC36" i="3"/>
  <c r="BB36" i="3"/>
  <c r="BA36" i="3"/>
  <c r="G36" i="3"/>
  <c r="BE35" i="3"/>
  <c r="BD35" i="3"/>
  <c r="BC35" i="3"/>
  <c r="BB35" i="3"/>
  <c r="G35" i="3"/>
  <c r="BA35" i="3" s="1"/>
  <c r="BE34" i="3"/>
  <c r="BD34" i="3"/>
  <c r="BC34" i="3"/>
  <c r="BB34" i="3"/>
  <c r="BA34" i="3"/>
  <c r="G34" i="3"/>
  <c r="BE33" i="3"/>
  <c r="BD33" i="3"/>
  <c r="BD39" i="3" s="1"/>
  <c r="H12" i="2" s="1"/>
  <c r="BC33" i="3"/>
  <c r="BC39" i="3" s="1"/>
  <c r="G12" i="2" s="1"/>
  <c r="BB33" i="3"/>
  <c r="G33" i="3"/>
  <c r="BA33" i="3" s="1"/>
  <c r="B12" i="2"/>
  <c r="A12" i="2"/>
  <c r="BE39" i="3"/>
  <c r="I12" i="2" s="1"/>
  <c r="BB39" i="3"/>
  <c r="F12" i="2" s="1"/>
  <c r="G39" i="3"/>
  <c r="C39" i="3"/>
  <c r="BE30" i="3"/>
  <c r="BD30" i="3"/>
  <c r="BC30" i="3"/>
  <c r="BB30" i="3"/>
  <c r="G30" i="3"/>
  <c r="BA30" i="3" s="1"/>
  <c r="BE29" i="3"/>
  <c r="BD29" i="3"/>
  <c r="BC29" i="3"/>
  <c r="BB29" i="3"/>
  <c r="BA29" i="3"/>
  <c r="G29" i="3"/>
  <c r="BE28" i="3"/>
  <c r="BD28" i="3"/>
  <c r="BC28" i="3"/>
  <c r="BB28" i="3"/>
  <c r="G28" i="3"/>
  <c r="BA28" i="3" s="1"/>
  <c r="BE27" i="3"/>
  <c r="BE31" i="3" s="1"/>
  <c r="I11" i="2" s="1"/>
  <c r="BD27" i="3"/>
  <c r="BC27" i="3"/>
  <c r="BB27" i="3"/>
  <c r="BB31" i="3" s="1"/>
  <c r="F11" i="2" s="1"/>
  <c r="BA27" i="3"/>
  <c r="G27" i="3"/>
  <c r="BE26" i="3"/>
  <c r="BD26" i="3"/>
  <c r="BC26" i="3"/>
  <c r="BB26" i="3"/>
  <c r="G26" i="3"/>
  <c r="BA26" i="3" s="1"/>
  <c r="B11" i="2"/>
  <c r="A11" i="2"/>
  <c r="BD31" i="3"/>
  <c r="H11" i="2" s="1"/>
  <c r="BC31" i="3"/>
  <c r="G11" i="2" s="1"/>
  <c r="G31" i="3"/>
  <c r="C31" i="3"/>
  <c r="BE23" i="3"/>
  <c r="BD23" i="3"/>
  <c r="BC23" i="3"/>
  <c r="BC24" i="3" s="1"/>
  <c r="G10" i="2" s="1"/>
  <c r="BB23" i="3"/>
  <c r="BB24" i="3" s="1"/>
  <c r="F10" i="2" s="1"/>
  <c r="BA23" i="3"/>
  <c r="BA24" i="3" s="1"/>
  <c r="E10" i="2" s="1"/>
  <c r="G23" i="3"/>
  <c r="H10" i="2"/>
  <c r="B10" i="2"/>
  <c r="A10" i="2"/>
  <c r="BE24" i="3"/>
  <c r="I10" i="2" s="1"/>
  <c r="BD24" i="3"/>
  <c r="G24" i="3"/>
  <c r="C24" i="3"/>
  <c r="BE20" i="3"/>
  <c r="BD20" i="3"/>
  <c r="BC20" i="3"/>
  <c r="BB20" i="3"/>
  <c r="G20" i="3"/>
  <c r="BA20" i="3" s="1"/>
  <c r="BE19" i="3"/>
  <c r="BD19" i="3"/>
  <c r="BC19" i="3"/>
  <c r="BB19" i="3"/>
  <c r="BA19" i="3"/>
  <c r="G19" i="3"/>
  <c r="BE18" i="3"/>
  <c r="BD18" i="3"/>
  <c r="BD21" i="3" s="1"/>
  <c r="H9" i="2" s="1"/>
  <c r="BC18" i="3"/>
  <c r="BC21" i="3" s="1"/>
  <c r="G9" i="2" s="1"/>
  <c r="BB18" i="3"/>
  <c r="G18" i="3"/>
  <c r="BA18" i="3" s="1"/>
  <c r="BE17" i="3"/>
  <c r="BD17" i="3"/>
  <c r="BC17" i="3"/>
  <c r="BB17" i="3"/>
  <c r="BA17" i="3"/>
  <c r="G17" i="3"/>
  <c r="B9" i="2"/>
  <c r="A9" i="2"/>
  <c r="BE21" i="3"/>
  <c r="I9" i="2" s="1"/>
  <c r="BB21" i="3"/>
  <c r="F9" i="2" s="1"/>
  <c r="G21" i="3"/>
  <c r="C21" i="3"/>
  <c r="BE14" i="3"/>
  <c r="BD14" i="3"/>
  <c r="BD15" i="3" s="1"/>
  <c r="H8" i="2" s="1"/>
  <c r="BC14" i="3"/>
  <c r="BC15" i="3" s="1"/>
  <c r="G8" i="2" s="1"/>
  <c r="BB14" i="3"/>
  <c r="G14" i="3"/>
  <c r="BA14" i="3" s="1"/>
  <c r="BA15" i="3" s="1"/>
  <c r="E8" i="2" s="1"/>
  <c r="I8" i="2"/>
  <c r="B8" i="2"/>
  <c r="A8" i="2"/>
  <c r="BE15" i="3"/>
  <c r="BB15" i="3"/>
  <c r="F8" i="2" s="1"/>
  <c r="C15" i="3"/>
  <c r="BE11" i="3"/>
  <c r="BD11" i="3"/>
  <c r="BC11" i="3"/>
  <c r="BB11" i="3"/>
  <c r="BA11" i="3"/>
  <c r="G11" i="3"/>
  <c r="BE10" i="3"/>
  <c r="BD10" i="3"/>
  <c r="BC10" i="3"/>
  <c r="BB10" i="3"/>
  <c r="G10" i="3"/>
  <c r="BA10" i="3" s="1"/>
  <c r="BE9" i="3"/>
  <c r="BE12" i="3" s="1"/>
  <c r="I7" i="2" s="1"/>
  <c r="I17" i="2" s="1"/>
  <c r="C20" i="1" s="1"/>
  <c r="BD9" i="3"/>
  <c r="BC9" i="3"/>
  <c r="BB9" i="3"/>
  <c r="BA9" i="3"/>
  <c r="G9" i="3"/>
  <c r="BE8" i="3"/>
  <c r="BD8" i="3"/>
  <c r="BD12" i="3" s="1"/>
  <c r="H7" i="2" s="1"/>
  <c r="BC8" i="3"/>
  <c r="BC12" i="3" s="1"/>
  <c r="G7" i="2" s="1"/>
  <c r="G17" i="2" s="1"/>
  <c r="C14" i="1" s="1"/>
  <c r="BB8" i="3"/>
  <c r="G8" i="3"/>
  <c r="G12" i="3" s="1"/>
  <c r="B7" i="2"/>
  <c r="A7" i="2"/>
  <c r="BB12" i="3"/>
  <c r="F7" i="2" s="1"/>
  <c r="C12" i="3"/>
  <c r="C4" i="3"/>
  <c r="F3" i="3"/>
  <c r="C3" i="3"/>
  <c r="H23" i="2"/>
  <c r="I22" i="2"/>
  <c r="G22" i="2"/>
  <c r="C2" i="2"/>
  <c r="C1" i="2"/>
  <c r="F33" i="1"/>
  <c r="F31" i="1"/>
  <c r="G22" i="1"/>
  <c r="G21" i="1"/>
  <c r="G8" i="1"/>
  <c r="BA31" i="3" l="1"/>
  <c r="E11" i="2" s="1"/>
  <c r="BB61" i="3"/>
  <c r="F15" i="2" s="1"/>
  <c r="F17" i="2" s="1"/>
  <c r="C17" i="1" s="1"/>
  <c r="BA39" i="3"/>
  <c r="E12" i="2" s="1"/>
  <c r="BA21" i="3"/>
  <c r="E9" i="2" s="1"/>
  <c r="BA8" i="3"/>
  <c r="BA12" i="3" s="1"/>
  <c r="E7" i="2" s="1"/>
  <c r="G15" i="3"/>
  <c r="G42" i="3"/>
  <c r="G61" i="3"/>
  <c r="F34" i="1"/>
  <c r="E17" i="2"/>
  <c r="C16" i="1" s="1"/>
  <c r="H17" i="2"/>
  <c r="C15" i="1" s="1"/>
  <c r="C18" i="1" l="1"/>
  <c r="C21" i="1" s="1"/>
  <c r="C22" i="1" s="1"/>
</calcChain>
</file>

<file path=xl/sharedStrings.xml><?xml version="1.0" encoding="utf-8"?>
<sst xmlns="http://schemas.openxmlformats.org/spreadsheetml/2006/main" count="247" uniqueCount="171">
  <si>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</si>
  <si>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</si>
  <si>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</si>
  <si>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</si>
  <si>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</si>
  <si>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</si>
  <si>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</si>
  <si>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</si>
  <si>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</si>
  <si>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</si>
  <si>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</si>
  <si>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</si>
  <si>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</si>
  <si>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</si>
  <si>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</si>
  <si>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</si>
  <si>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</si>
  <si>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</si>
  <si>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</si>
  <si>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</si>
  <si>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</si>
  <si>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</si>
  <si>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</si>
  <si>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</si>
  <si>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</si>
  <si>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</si>
  <si>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</si>
  <si>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</si>
  <si>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</si>
  <si>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</si>
  <si>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</si>
  <si>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</si>
  <si>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</si>
  <si>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</si>
  <si>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</si>
  <si>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</si>
  <si>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</si>
  <si>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</si>
  <si>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</si>
  <si>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</si>
  <si>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</si>
  <si>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</si>
  <si>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</si>
  <si>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</si>
  <si>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</si>
  <si>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</si>
  <si>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</si>
  <si>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</si>
  <si>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</si>
  <si>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</si>
  <si>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</si>
  <si>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</si>
  <si>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</si>
  <si>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</si>
  <si>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</si>
  <si>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</si>
  <si>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</si>
  <si>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</si>
  <si>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</si>
  <si>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</si>
  <si>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</si>
  <si>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</si>
  <si>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</si>
  <si>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</si>
  <si>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</si>
  <si>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</si>
  <si>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</si>
  <si>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výměna části oken</t>
  </si>
  <si>
    <t>čši liberec, masarykova 801/28</t>
  </si>
  <si>
    <t>61</t>
  </si>
  <si>
    <t>Upravy povrchů vnitřní</t>
  </si>
  <si>
    <t>610 99-1111.R99</t>
  </si>
  <si>
    <t>Zakrývání výplní vnitřních otvorů, ochrana podlah a ostatních předmětů m.č.2.18,2.13,2.15,2.19,2.20</t>
  </si>
  <si>
    <t>m2</t>
  </si>
  <si>
    <t>610 99-1111.R98</t>
  </si>
  <si>
    <t>stěhování nábytku vč. zpětného osazení v rozsahu dle potřeby montáže</t>
  </si>
  <si>
    <t>hod</t>
  </si>
  <si>
    <t>612 47-3182.R00</t>
  </si>
  <si>
    <t xml:space="preserve">Omítka vnitřního zdiva ze suché směsi, štuková </t>
  </si>
  <si>
    <t>283-50210</t>
  </si>
  <si>
    <t xml:space="preserve">Lišta okenní APU s tkaninou </t>
  </si>
  <si>
    <t>m</t>
  </si>
  <si>
    <t>62</t>
  </si>
  <si>
    <t>Upravy povrchů vnější</t>
  </si>
  <si>
    <t>629 45-1112.R00</t>
  </si>
  <si>
    <t xml:space="preserve">Vyrovnávací vrstva MC šířky do 30 cm </t>
  </si>
  <si>
    <t>64</t>
  </si>
  <si>
    <t>Výplně otvorů</t>
  </si>
  <si>
    <t>641 95-4211.R00</t>
  </si>
  <si>
    <t xml:space="preserve">Osazení rámů a oken dř.dvojitých, pl. do 2,5 m2 </t>
  </si>
  <si>
    <t>kus</t>
  </si>
  <si>
    <t>641 95-4341.R00</t>
  </si>
  <si>
    <t xml:space="preserve">Osazení rámů  a oken dř.dvojitých, pl. do 4 m2 </t>
  </si>
  <si>
    <t>641 95-4451.R00</t>
  </si>
  <si>
    <t xml:space="preserve">Osazení rámů a oken dř.dvojitých, pl. do 10 m2 </t>
  </si>
  <si>
    <t>641 96-0000.R00</t>
  </si>
  <si>
    <t xml:space="preserve">Těsnění spár otvorových prvků PU pěnou </t>
  </si>
  <si>
    <t>94</t>
  </si>
  <si>
    <t>Lešení a stavební výtahy</t>
  </si>
  <si>
    <t>941 95-5002.R00</t>
  </si>
  <si>
    <t xml:space="preserve">Lešení lehké pomocné, výška podlahy do 1,9 m </t>
  </si>
  <si>
    <t>96</t>
  </si>
  <si>
    <t>Bourání konstrukcí</t>
  </si>
  <si>
    <t>967 03-1132.R00</t>
  </si>
  <si>
    <t xml:space="preserve">Přisekání rovných ostění cihelných na MVC </t>
  </si>
  <si>
    <t>968 06-1112.R00</t>
  </si>
  <si>
    <t xml:space="preserve">Vyvěšení dřevěných okenních křídel pl. do 1,5 m2 </t>
  </si>
  <si>
    <t>968 06-1113.R00</t>
  </si>
  <si>
    <t xml:space="preserve">Vyvěšení dřevěných okenních křídel pl. nad 1,5 m2 </t>
  </si>
  <si>
    <t>968 06-2356.R00</t>
  </si>
  <si>
    <t xml:space="preserve">Vybourání dřevěných rámů oken dvojitých pl. 4 m2 </t>
  </si>
  <si>
    <t>968 06-2357.R00</t>
  </si>
  <si>
    <t xml:space="preserve">Vybourání dřevěných rámů oken dvojitých nad  4 m2 </t>
  </si>
  <si>
    <t>97</t>
  </si>
  <si>
    <t>Prorážení otvorů</t>
  </si>
  <si>
    <t>979 01-1111.R00</t>
  </si>
  <si>
    <t xml:space="preserve">Svislá doprava suti a vybour. hmot za 2.NP a 1.PP </t>
  </si>
  <si>
    <t>t</t>
  </si>
  <si>
    <t>979 99-9997.999</t>
  </si>
  <si>
    <t xml:space="preserve">Poplatek za skládku </t>
  </si>
  <si>
    <t>979 08-1111.R00</t>
  </si>
  <si>
    <t xml:space="preserve">Odvoz suti a vybour. hmot na skládku do 1 km </t>
  </si>
  <si>
    <t>979 08-1121.R00</t>
  </si>
  <si>
    <t>Příplatek k odvozu za každý další 1 km 20 km</t>
  </si>
  <si>
    <t>979 08-2111.R00</t>
  </si>
  <si>
    <t xml:space="preserve">Vnitrostaveništní doprava suti do 10 m </t>
  </si>
  <si>
    <t>979 08-2121.R00</t>
  </si>
  <si>
    <t xml:space="preserve">Příplatek k vnitrost. dopravě suti za dalších 5 m </t>
  </si>
  <si>
    <t>99</t>
  </si>
  <si>
    <t>Staveništní přesun hmot</t>
  </si>
  <si>
    <t>998 01-1001.R00</t>
  </si>
  <si>
    <t xml:space="preserve">Přesun hmot pro budovy zděné výšky do 6 m </t>
  </si>
  <si>
    <t>764</t>
  </si>
  <si>
    <t>Konstrukce klempířské</t>
  </si>
  <si>
    <t>764 51-0950.R00</t>
  </si>
  <si>
    <t xml:space="preserve">Oprava oplechování parapetů Cu,rš 330 mm </t>
  </si>
  <si>
    <t>766</t>
  </si>
  <si>
    <t>Konstrukce truhlářské</t>
  </si>
  <si>
    <t>766 69-4113.R00</t>
  </si>
  <si>
    <t xml:space="preserve">Montáž parapetních desek š.do 30 cm,dl.do 260 cm </t>
  </si>
  <si>
    <t>766 69-4111.R00</t>
  </si>
  <si>
    <t xml:space="preserve">Montáž parapetních desek š.do 30 cm,dl.do 100 cm </t>
  </si>
  <si>
    <t>766 69-4112.R00</t>
  </si>
  <si>
    <t xml:space="preserve">Montáž parapetních desek š.do 30 cm,dl.do 160 cm </t>
  </si>
  <si>
    <t>par. vn. 01</t>
  </si>
  <si>
    <t>deska parapetní z tvrdého dřeva buk, email 2x slonová kost dle oken, š. do 250 mm, dle specif</t>
  </si>
  <si>
    <t>okno 37</t>
  </si>
  <si>
    <t>okno kastlové 930*2330, provedení dle specifikace označení 37</t>
  </si>
  <si>
    <t>okno 38</t>
  </si>
  <si>
    <t>okno kastlové 1250*2330, provedení dle specifikace označení 38</t>
  </si>
  <si>
    <t>okno 39</t>
  </si>
  <si>
    <t>okno kastlové 1440*2320, provedení dle specifikace označení 39</t>
  </si>
  <si>
    <t>okno 40</t>
  </si>
  <si>
    <t>okno kastlové 2300x2340, provedení dle specifikace označení 40</t>
  </si>
  <si>
    <t>okno 41</t>
  </si>
  <si>
    <t>okno kastlové 1150*2770, provedení dle specifikace označení 41</t>
  </si>
  <si>
    <t>okno 42</t>
  </si>
  <si>
    <t>okno kastlové 1800*2770, provedení dle specifikace označení 42</t>
  </si>
  <si>
    <t>okno 43</t>
  </si>
  <si>
    <t>okno kastlové 1820x2700, provedení dle specifikace označení 43</t>
  </si>
  <si>
    <t>okno 46</t>
  </si>
  <si>
    <t>okno euro 1440*1960, provedení dle specifikace označení 46</t>
  </si>
  <si>
    <t>roleta</t>
  </si>
  <si>
    <t>žaluzie horizontální, vnitřní, AL šířky 16 mm ovl. řetízkem dle specifikace, vč. montáže</t>
  </si>
  <si>
    <t>998 76-6101.R00</t>
  </si>
  <si>
    <t xml:space="preserve">Přesun hmot pro truhlářské konstr., výšky do 6 m </t>
  </si>
  <si>
    <t>784</t>
  </si>
  <si>
    <t>Malby</t>
  </si>
  <si>
    <t>784 16-5512.R00</t>
  </si>
  <si>
    <t xml:space="preserve">Malba tekutá HET Klasik, bílá, 2 x </t>
  </si>
  <si>
    <t>CHMEL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</si>
</sst>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O28" sqref="O28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68</v>
      </c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9" t="s">
        <v>67</v>
      </c>
      <c r="D6" s="10"/>
      <c r="E6" s="10"/>
      <c r="F6" s="18"/>
      <c r="G6" s="12"/>
    </row>
    <row r="7" spans="1:57" x14ac:dyDescent="0.2">
      <c r="A7" s="13" t="s">
        <v>8</v>
      </c>
      <c r="B7" s="15"/>
      <c r="C7" s="176"/>
      <c r="D7" s="177"/>
      <c r="E7" s="19" t="s">
        <v>9</v>
      </c>
      <c r="F7" s="20"/>
      <c r="G7" s="21">
        <v>0</v>
      </c>
      <c r="H7" s="22"/>
      <c r="I7" s="22"/>
    </row>
    <row r="8" spans="1:57" x14ac:dyDescent="0.2">
      <c r="A8" s="13" t="s">
        <v>10</v>
      </c>
      <c r="B8" s="15"/>
      <c r="C8" s="176"/>
      <c r="D8" s="177"/>
      <c r="E8" s="16" t="s">
        <v>11</v>
      </c>
      <c r="F8" s="15"/>
      <c r="G8" s="23">
        <f>IF(PocetMJ=0,,ROUND((F30+F32)/PocetMJ,1))</f>
        <v>0</v>
      </c>
    </row>
    <row r="9" spans="1:57" x14ac:dyDescent="0.2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x14ac:dyDescent="0.2">
      <c r="A11" s="28"/>
      <c r="B11" s="11"/>
      <c r="C11" s="11"/>
      <c r="D11" s="11"/>
      <c r="E11" s="178" t="s">
        <v>170</v>
      </c>
      <c r="F11" s="179"/>
      <c r="G11" s="180"/>
    </row>
    <row r="12" spans="1:57" ht="28.5" customHeight="1" thickBot="1" x14ac:dyDescent="0.25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25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 x14ac:dyDescent="0.2">
      <c r="A14" s="40"/>
      <c r="B14" s="41" t="s">
        <v>19</v>
      </c>
      <c r="C14" s="42">
        <f>Dodavka</f>
        <v>0</v>
      </c>
      <c r="D14" s="43"/>
      <c r="E14" s="44"/>
      <c r="F14" s="45"/>
      <c r="G14" s="42"/>
    </row>
    <row r="15" spans="1:57" ht="15.95" customHeight="1" x14ac:dyDescent="0.2">
      <c r="A15" s="40" t="s">
        <v>20</v>
      </c>
      <c r="B15" s="41" t="s">
        <v>21</v>
      </c>
      <c r="C15" s="42">
        <f>Mont</f>
        <v>0</v>
      </c>
      <c r="D15" s="24"/>
      <c r="E15" s="46"/>
      <c r="F15" s="47"/>
      <c r="G15" s="42"/>
    </row>
    <row r="16" spans="1:57" ht="15.95" customHeight="1" x14ac:dyDescent="0.2">
      <c r="A16" s="40" t="s">
        <v>22</v>
      </c>
      <c r="B16" s="41" t="s">
        <v>23</v>
      </c>
      <c r="C16" s="42">
        <f>HSV</f>
        <v>0</v>
      </c>
      <c r="D16" s="24"/>
      <c r="E16" s="46"/>
      <c r="F16" s="47"/>
      <c r="G16" s="42"/>
    </row>
    <row r="17" spans="1:7" ht="15.95" customHeight="1" x14ac:dyDescent="0.2">
      <c r="A17" s="48" t="s">
        <v>24</v>
      </c>
      <c r="B17" s="41" t="s">
        <v>25</v>
      </c>
      <c r="C17" s="42">
        <f>PSV</f>
        <v>0</v>
      </c>
      <c r="D17" s="24"/>
      <c r="E17" s="46"/>
      <c r="F17" s="47"/>
      <c r="G17" s="42"/>
    </row>
    <row r="18" spans="1:7" ht="15.95" customHeight="1" x14ac:dyDescent="0.2">
      <c r="A18" s="49" t="s">
        <v>26</v>
      </c>
      <c r="B18" s="41"/>
      <c r="C18" s="42">
        <f>SUM(C14:C17)</f>
        <v>0</v>
      </c>
      <c r="D18" s="50"/>
      <c r="E18" s="46"/>
      <c r="F18" s="47"/>
      <c r="G18" s="42"/>
    </row>
    <row r="19" spans="1:7" ht="15.95" customHeight="1" x14ac:dyDescent="0.2">
      <c r="A19" s="49"/>
      <c r="B19" s="41"/>
      <c r="C19" s="42"/>
      <c r="D19" s="24"/>
      <c r="E19" s="46"/>
      <c r="F19" s="47"/>
      <c r="G19" s="42"/>
    </row>
    <row r="20" spans="1:7" ht="15.95" customHeight="1" x14ac:dyDescent="0.2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5" customHeight="1" x14ac:dyDescent="0.2">
      <c r="A21" s="28" t="s">
        <v>28</v>
      </c>
      <c r="B21" s="11"/>
      <c r="C21" s="42">
        <f>C18+C20</f>
        <v>0</v>
      </c>
      <c r="D21" s="24" t="s">
        <v>29</v>
      </c>
      <c r="E21" s="46"/>
      <c r="F21" s="47"/>
      <c r="G21" s="42">
        <f>G22-SUM(G14:G20)</f>
        <v>0</v>
      </c>
    </row>
    <row r="22" spans="1:7" ht="15.95" customHeight="1" thickBot="1" x14ac:dyDescent="0.25">
      <c r="A22" s="24" t="s">
        <v>30</v>
      </c>
      <c r="B22" s="25"/>
      <c r="C22" s="51">
        <f>C21+G22</f>
        <v>0</v>
      </c>
      <c r="D22" s="52" t="s">
        <v>31</v>
      </c>
      <c r="E22" s="53"/>
      <c r="F22" s="54"/>
      <c r="G22" s="42">
        <f>VRN</f>
        <v>0</v>
      </c>
    </row>
    <row r="23" spans="1:7" x14ac:dyDescent="0.2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 x14ac:dyDescent="0.2">
      <c r="A27" s="28"/>
      <c r="B27" s="11"/>
      <c r="C27" s="29"/>
      <c r="D27" s="11"/>
      <c r="E27" s="29"/>
      <c r="F27" s="11"/>
      <c r="G27" s="12"/>
    </row>
    <row r="28" spans="1:7" ht="97.5" customHeight="1" x14ac:dyDescent="0.2">
      <c r="A28" s="28"/>
      <c r="B28" s="11"/>
      <c r="C28" s="29"/>
      <c r="D28" s="11"/>
      <c r="E28" s="29"/>
      <c r="F28" s="11"/>
      <c r="G28" s="12"/>
    </row>
    <row r="29" spans="1:7" x14ac:dyDescent="0.2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 x14ac:dyDescent="0.2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 x14ac:dyDescent="0.2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ROUND(PRODUCT(F30,C31/100),1)</f>
        <v>0</v>
      </c>
      <c r="G31" s="27"/>
    </row>
    <row r="32" spans="1:7" x14ac:dyDescent="0.2">
      <c r="A32" s="13" t="s">
        <v>39</v>
      </c>
      <c r="B32" s="15"/>
      <c r="C32" s="58">
        <v>21</v>
      </c>
      <c r="D32" s="15" t="s">
        <v>40</v>
      </c>
      <c r="E32" s="16"/>
      <c r="F32" s="59">
        <v>0</v>
      </c>
      <c r="G32" s="17"/>
    </row>
    <row r="33" spans="1:8" x14ac:dyDescent="0.2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ROUND(PRODUCT(F32,C33/100),1)</f>
        <v>0</v>
      </c>
      <c r="G33" s="27"/>
    </row>
    <row r="34" spans="1:8" s="66" customFormat="1" ht="19.5" customHeight="1" thickBot="1" x14ac:dyDescent="0.3">
      <c r="A34" s="61" t="s">
        <v>42</v>
      </c>
      <c r="B34" s="62"/>
      <c r="C34" s="62"/>
      <c r="D34" s="62"/>
      <c r="E34" s="63"/>
      <c r="F34" s="64">
        <f>CEILING(SUM(F29:F33),IF(SUM(F29:F33)&gt;=0,1,-1))</f>
        <v>0</v>
      </c>
      <c r="G34" s="65"/>
    </row>
    <row r="36" spans="1:8" x14ac:dyDescent="0.2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 x14ac:dyDescent="0.2">
      <c r="A37" s="67"/>
      <c r="B37" s="181"/>
      <c r="C37" s="181"/>
      <c r="D37" s="181"/>
      <c r="E37" s="181"/>
      <c r="F37" s="181"/>
      <c r="G37" s="181"/>
      <c r="H37" t="s">
        <v>4</v>
      </c>
    </row>
    <row r="38" spans="1:8" ht="12.75" customHeight="1" x14ac:dyDescent="0.2">
      <c r="A38" s="68"/>
      <c r="B38" s="181"/>
      <c r="C38" s="181"/>
      <c r="D38" s="181"/>
      <c r="E38" s="181"/>
      <c r="F38" s="181"/>
      <c r="G38" s="181"/>
      <c r="H38" t="s">
        <v>4</v>
      </c>
    </row>
    <row r="39" spans="1:8" x14ac:dyDescent="0.2">
      <c r="A39" s="68"/>
      <c r="B39" s="181"/>
      <c r="C39" s="181"/>
      <c r="D39" s="181"/>
      <c r="E39" s="181"/>
      <c r="F39" s="181"/>
      <c r="G39" s="181"/>
      <c r="H39" t="s">
        <v>4</v>
      </c>
    </row>
    <row r="40" spans="1:8" x14ac:dyDescent="0.2">
      <c r="A40" s="68"/>
      <c r="B40" s="181"/>
      <c r="C40" s="181"/>
      <c r="D40" s="181"/>
      <c r="E40" s="181"/>
      <c r="F40" s="181"/>
      <c r="G40" s="181"/>
      <c r="H40" t="s">
        <v>4</v>
      </c>
    </row>
    <row r="41" spans="1:8" x14ac:dyDescent="0.2">
      <c r="A41" s="68"/>
      <c r="B41" s="181"/>
      <c r="C41" s="181"/>
      <c r="D41" s="181"/>
      <c r="E41" s="181"/>
      <c r="F41" s="181"/>
      <c r="G41" s="181"/>
      <c r="H41" t="s">
        <v>4</v>
      </c>
    </row>
    <row r="42" spans="1:8" x14ac:dyDescent="0.2">
      <c r="A42" s="68"/>
      <c r="B42" s="181"/>
      <c r="C42" s="181"/>
      <c r="D42" s="181"/>
      <c r="E42" s="181"/>
      <c r="F42" s="181"/>
      <c r="G42" s="181"/>
      <c r="H42" t="s">
        <v>4</v>
      </c>
    </row>
    <row r="43" spans="1:8" x14ac:dyDescent="0.2">
      <c r="A43" s="68"/>
      <c r="B43" s="181"/>
      <c r="C43" s="181"/>
      <c r="D43" s="181"/>
      <c r="E43" s="181"/>
      <c r="F43" s="181"/>
      <c r="G43" s="181"/>
      <c r="H43" t="s">
        <v>4</v>
      </c>
    </row>
    <row r="44" spans="1:8" x14ac:dyDescent="0.2">
      <c r="A44" s="68"/>
      <c r="B44" s="181"/>
      <c r="C44" s="181"/>
      <c r="D44" s="181"/>
      <c r="E44" s="181"/>
      <c r="F44" s="181"/>
      <c r="G44" s="181"/>
      <c r="H44" t="s">
        <v>4</v>
      </c>
    </row>
    <row r="45" spans="1:8" ht="3" customHeight="1" x14ac:dyDescent="0.2">
      <c r="A45" s="68"/>
      <c r="B45" s="181"/>
      <c r="C45" s="181"/>
      <c r="D45" s="181"/>
      <c r="E45" s="181"/>
      <c r="F45" s="181"/>
      <c r="G45" s="181"/>
      <c r="H45" t="s">
        <v>4</v>
      </c>
    </row>
    <row r="46" spans="1:8" x14ac:dyDescent="0.2">
      <c r="B46" s="175"/>
      <c r="C46" s="175"/>
      <c r="D46" s="175"/>
      <c r="E46" s="175"/>
      <c r="F46" s="175"/>
      <c r="G46" s="175"/>
    </row>
    <row r="47" spans="1:8" x14ac:dyDescent="0.2">
      <c r="B47" s="175"/>
      <c r="C47" s="175"/>
      <c r="D47" s="175"/>
      <c r="E47" s="175"/>
      <c r="F47" s="175"/>
      <c r="G47" s="175"/>
    </row>
    <row r="48" spans="1:8" x14ac:dyDescent="0.2">
      <c r="B48" s="175"/>
      <c r="C48" s="175"/>
      <c r="D48" s="175"/>
      <c r="E48" s="175"/>
      <c r="F48" s="175"/>
      <c r="G48" s="175"/>
    </row>
    <row r="49" spans="2:7" x14ac:dyDescent="0.2">
      <c r="B49" s="175"/>
      <c r="C49" s="175"/>
      <c r="D49" s="175"/>
      <c r="E49" s="175"/>
      <c r="F49" s="175"/>
      <c r="G49" s="175"/>
    </row>
    <row r="50" spans="2:7" x14ac:dyDescent="0.2">
      <c r="B50" s="175"/>
      <c r="C50" s="175"/>
      <c r="D50" s="175"/>
      <c r="E50" s="175"/>
      <c r="F50" s="175"/>
      <c r="G50" s="175"/>
    </row>
    <row r="51" spans="2:7" x14ac:dyDescent="0.2">
      <c r="B51" s="175"/>
      <c r="C51" s="175"/>
      <c r="D51" s="175"/>
      <c r="E51" s="175"/>
      <c r="F51" s="175"/>
      <c r="G51" s="175"/>
    </row>
    <row r="52" spans="2:7" x14ac:dyDescent="0.2">
      <c r="B52" s="175"/>
      <c r="C52" s="175"/>
      <c r="D52" s="175"/>
      <c r="E52" s="175"/>
      <c r="F52" s="175"/>
      <c r="G52" s="175"/>
    </row>
    <row r="53" spans="2:7" x14ac:dyDescent="0.2">
      <c r="B53" s="175"/>
      <c r="C53" s="175"/>
      <c r="D53" s="175"/>
      <c r="E53" s="175"/>
      <c r="F53" s="175"/>
      <c r="G53" s="175"/>
    </row>
    <row r="54" spans="2:7" x14ac:dyDescent="0.2">
      <c r="B54" s="175"/>
      <c r="C54" s="175"/>
      <c r="D54" s="175"/>
      <c r="E54" s="175"/>
      <c r="F54" s="175"/>
      <c r="G54" s="175"/>
    </row>
    <row r="55" spans="2:7" x14ac:dyDescent="0.2">
      <c r="B55" s="175"/>
      <c r="C55" s="175"/>
      <c r="D55" s="175"/>
      <c r="E55" s="175"/>
      <c r="F55" s="175"/>
      <c r="G55" s="175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4"/>
  <sheetViews>
    <sheetView workbookViewId="0">
      <selection activeCell="A22" sqref="A22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82" t="s">
        <v>5</v>
      </c>
      <c r="B1" s="183"/>
      <c r="C1" s="69" t="str">
        <f>CONCATENATE(cislostavby," ",nazevstavby)</f>
        <v xml:space="preserve"> výměna části oken</v>
      </c>
      <c r="D1" s="70"/>
      <c r="E1" s="71"/>
      <c r="F1" s="70"/>
      <c r="G1" s="72"/>
      <c r="H1" s="73"/>
      <c r="I1" s="74"/>
    </row>
    <row r="2" spans="1:9" ht="13.5" thickBot="1" x14ac:dyDescent="0.25">
      <c r="A2" s="184" t="s">
        <v>1</v>
      </c>
      <c r="B2" s="185"/>
      <c r="C2" s="75" t="str">
        <f>CONCATENATE(cisloobjektu," ",nazevobjektu)</f>
        <v xml:space="preserve"> čši liberec, masarykova 801/28</v>
      </c>
      <c r="D2" s="76"/>
      <c r="E2" s="77"/>
      <c r="F2" s="76"/>
      <c r="G2" s="186"/>
      <c r="H2" s="186"/>
      <c r="I2" s="187"/>
    </row>
    <row r="3" spans="1:9" ht="13.5" thickTop="1" x14ac:dyDescent="0.2">
      <c r="F3" s="11"/>
    </row>
    <row r="4" spans="1:9" ht="19.5" customHeight="1" x14ac:dyDescent="0.25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9" ht="13.5" thickBot="1" x14ac:dyDescent="0.25"/>
    <row r="6" spans="1:9" s="11" customFormat="1" ht="13.5" thickBot="1" x14ac:dyDescent="0.25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9" s="11" customFormat="1" x14ac:dyDescent="0.2">
      <c r="A7" s="171" t="str">
        <f>Položky!B7</f>
        <v>61</v>
      </c>
      <c r="B7" s="86" t="str">
        <f>Položky!C7</f>
        <v>Upravy povrchů vnitřní</v>
      </c>
      <c r="C7" s="87"/>
      <c r="D7" s="88"/>
      <c r="E7" s="172">
        <f>Položky!BA12</f>
        <v>0</v>
      </c>
      <c r="F7" s="173">
        <f>Položky!BB12</f>
        <v>0</v>
      </c>
      <c r="G7" s="173">
        <f>Položky!BC12</f>
        <v>0</v>
      </c>
      <c r="H7" s="173">
        <f>Položky!BD12</f>
        <v>0</v>
      </c>
      <c r="I7" s="174">
        <f>Položky!BE12</f>
        <v>0</v>
      </c>
    </row>
    <row r="8" spans="1:9" s="11" customFormat="1" x14ac:dyDescent="0.2">
      <c r="A8" s="171" t="str">
        <f>Položky!B13</f>
        <v>62</v>
      </c>
      <c r="B8" s="86" t="str">
        <f>Položky!C13</f>
        <v>Upravy povrchů vnější</v>
      </c>
      <c r="C8" s="87"/>
      <c r="D8" s="88"/>
      <c r="E8" s="172">
        <f>Položky!BA15</f>
        <v>0</v>
      </c>
      <c r="F8" s="173">
        <f>Položky!BB15</f>
        <v>0</v>
      </c>
      <c r="G8" s="173">
        <f>Položky!BC15</f>
        <v>0</v>
      </c>
      <c r="H8" s="173">
        <f>Položky!BD15</f>
        <v>0</v>
      </c>
      <c r="I8" s="174">
        <f>Položky!BE15</f>
        <v>0</v>
      </c>
    </row>
    <row r="9" spans="1:9" s="11" customFormat="1" x14ac:dyDescent="0.2">
      <c r="A9" s="171" t="str">
        <f>Položky!B16</f>
        <v>64</v>
      </c>
      <c r="B9" s="86" t="str">
        <f>Položky!C16</f>
        <v>Výplně otvorů</v>
      </c>
      <c r="C9" s="87"/>
      <c r="D9" s="88"/>
      <c r="E9" s="172">
        <f>Položky!BA21</f>
        <v>0</v>
      </c>
      <c r="F9" s="173">
        <f>Položky!BB21</f>
        <v>0</v>
      </c>
      <c r="G9" s="173">
        <f>Položky!BC21</f>
        <v>0</v>
      </c>
      <c r="H9" s="173">
        <f>Položky!BD21</f>
        <v>0</v>
      </c>
      <c r="I9" s="174">
        <f>Položky!BE21</f>
        <v>0</v>
      </c>
    </row>
    <row r="10" spans="1:9" s="11" customFormat="1" x14ac:dyDescent="0.2">
      <c r="A10" s="171" t="str">
        <f>Položky!B22</f>
        <v>94</v>
      </c>
      <c r="B10" s="86" t="str">
        <f>Položky!C22</f>
        <v>Lešení a stavební výtahy</v>
      </c>
      <c r="C10" s="87"/>
      <c r="D10" s="88"/>
      <c r="E10" s="172">
        <f>Položky!BA24</f>
        <v>0</v>
      </c>
      <c r="F10" s="173">
        <f>Položky!BB24</f>
        <v>0</v>
      </c>
      <c r="G10" s="173">
        <f>Položky!BC24</f>
        <v>0</v>
      </c>
      <c r="H10" s="173">
        <f>Položky!BD24</f>
        <v>0</v>
      </c>
      <c r="I10" s="174">
        <f>Položky!BE24</f>
        <v>0</v>
      </c>
    </row>
    <row r="11" spans="1:9" s="11" customFormat="1" x14ac:dyDescent="0.2">
      <c r="A11" s="171" t="str">
        <f>Položky!B25</f>
        <v>96</v>
      </c>
      <c r="B11" s="86" t="str">
        <f>Položky!C25</f>
        <v>Bourání konstrukcí</v>
      </c>
      <c r="C11" s="87"/>
      <c r="D11" s="88"/>
      <c r="E11" s="172">
        <f>Položky!BA31</f>
        <v>0</v>
      </c>
      <c r="F11" s="173">
        <f>Položky!BB31</f>
        <v>0</v>
      </c>
      <c r="G11" s="173">
        <f>Položky!BC31</f>
        <v>0</v>
      </c>
      <c r="H11" s="173">
        <f>Položky!BD31</f>
        <v>0</v>
      </c>
      <c r="I11" s="174">
        <f>Položky!BE31</f>
        <v>0</v>
      </c>
    </row>
    <row r="12" spans="1:9" s="11" customFormat="1" x14ac:dyDescent="0.2">
      <c r="A12" s="171" t="str">
        <f>Položky!B32</f>
        <v>97</v>
      </c>
      <c r="B12" s="86" t="str">
        <f>Položky!C32</f>
        <v>Prorážení otvorů</v>
      </c>
      <c r="C12" s="87"/>
      <c r="D12" s="88"/>
      <c r="E12" s="172">
        <f>Položky!BA39</f>
        <v>0</v>
      </c>
      <c r="F12" s="173">
        <f>Položky!BB39</f>
        <v>0</v>
      </c>
      <c r="G12" s="173">
        <f>Položky!BC39</f>
        <v>0</v>
      </c>
      <c r="H12" s="173">
        <f>Položky!BD39</f>
        <v>0</v>
      </c>
      <c r="I12" s="174">
        <f>Položky!BE39</f>
        <v>0</v>
      </c>
    </row>
    <row r="13" spans="1:9" s="11" customFormat="1" x14ac:dyDescent="0.2">
      <c r="A13" s="171" t="str">
        <f>Položky!B40</f>
        <v>99</v>
      </c>
      <c r="B13" s="86" t="str">
        <f>Položky!C40</f>
        <v>Staveništní přesun hmot</v>
      </c>
      <c r="C13" s="87"/>
      <c r="D13" s="88"/>
      <c r="E13" s="172">
        <f>Položky!BA42</f>
        <v>0</v>
      </c>
      <c r="F13" s="173">
        <f>Položky!BB42</f>
        <v>0</v>
      </c>
      <c r="G13" s="173">
        <f>Položky!BC42</f>
        <v>0</v>
      </c>
      <c r="H13" s="173">
        <f>Položky!BD42</f>
        <v>0</v>
      </c>
      <c r="I13" s="174">
        <f>Položky!BE42</f>
        <v>0</v>
      </c>
    </row>
    <row r="14" spans="1:9" s="11" customFormat="1" x14ac:dyDescent="0.2">
      <c r="A14" s="171" t="str">
        <f>Položky!B43</f>
        <v>764</v>
      </c>
      <c r="B14" s="86" t="str">
        <f>Položky!C43</f>
        <v>Konstrukce klempířské</v>
      </c>
      <c r="C14" s="87"/>
      <c r="D14" s="88"/>
      <c r="E14" s="172">
        <f>Položky!BA45</f>
        <v>0</v>
      </c>
      <c r="F14" s="173">
        <f>Položky!BB45</f>
        <v>0</v>
      </c>
      <c r="G14" s="173">
        <f>Položky!BC45</f>
        <v>0</v>
      </c>
      <c r="H14" s="173">
        <f>Položky!BD45</f>
        <v>0</v>
      </c>
      <c r="I14" s="174">
        <f>Položky!BE45</f>
        <v>0</v>
      </c>
    </row>
    <row r="15" spans="1:9" s="11" customFormat="1" x14ac:dyDescent="0.2">
      <c r="A15" s="171" t="str">
        <f>Položky!B46</f>
        <v>766</v>
      </c>
      <c r="B15" s="86" t="str">
        <f>Položky!C46</f>
        <v>Konstrukce truhlářské</v>
      </c>
      <c r="C15" s="87"/>
      <c r="D15" s="88"/>
      <c r="E15" s="172">
        <f>Položky!BA61</f>
        <v>0</v>
      </c>
      <c r="F15" s="173">
        <f>Položky!BB61</f>
        <v>0</v>
      </c>
      <c r="G15" s="173">
        <f>Položky!BC61</f>
        <v>0</v>
      </c>
      <c r="H15" s="173">
        <f>Položky!BD61</f>
        <v>0</v>
      </c>
      <c r="I15" s="174">
        <f>Položky!BE61</f>
        <v>0</v>
      </c>
    </row>
    <row r="16" spans="1:9" s="11" customFormat="1" ht="13.5" thickBot="1" x14ac:dyDescent="0.25">
      <c r="A16" s="171" t="str">
        <f>Položky!B62</f>
        <v>784</v>
      </c>
      <c r="B16" s="86" t="str">
        <f>Položky!C62</f>
        <v>Malby</v>
      </c>
      <c r="C16" s="87"/>
      <c r="D16" s="88"/>
      <c r="E16" s="172">
        <f>Položky!BA64</f>
        <v>0</v>
      </c>
      <c r="F16" s="173">
        <f>Položky!BB64</f>
        <v>0</v>
      </c>
      <c r="G16" s="173">
        <f>Položky!BC64</f>
        <v>0</v>
      </c>
      <c r="H16" s="173">
        <f>Položky!BD64</f>
        <v>0</v>
      </c>
      <c r="I16" s="174">
        <f>Položky!BE64</f>
        <v>0</v>
      </c>
    </row>
    <row r="17" spans="1:57" s="94" customFormat="1" ht="13.5" thickBot="1" x14ac:dyDescent="0.25">
      <c r="A17" s="89"/>
      <c r="B17" s="81" t="s">
        <v>50</v>
      </c>
      <c r="C17" s="81"/>
      <c r="D17" s="90"/>
      <c r="E17" s="91">
        <f>SUM(E7:E16)</f>
        <v>0</v>
      </c>
      <c r="F17" s="92">
        <f>SUM(F7:F16)</f>
        <v>0</v>
      </c>
      <c r="G17" s="92">
        <f>SUM(G7:G16)</f>
        <v>0</v>
      </c>
      <c r="H17" s="92">
        <f>SUM(H7:H16)</f>
        <v>0</v>
      </c>
      <c r="I17" s="93">
        <f>SUM(I7:I16)</f>
        <v>0</v>
      </c>
    </row>
    <row r="18" spans="1:57" x14ac:dyDescent="0.2">
      <c r="A18" s="87"/>
      <c r="B18" s="87"/>
      <c r="C18" s="87"/>
      <c r="D18" s="87"/>
      <c r="E18" s="87"/>
      <c r="F18" s="87"/>
      <c r="G18" s="87"/>
      <c r="H18" s="87"/>
      <c r="I18" s="87"/>
    </row>
    <row r="19" spans="1:57" ht="19.5" customHeight="1" x14ac:dyDescent="0.25">
      <c r="A19" s="95" t="s">
        <v>51</v>
      </c>
      <c r="B19" s="95"/>
      <c r="C19" s="95"/>
      <c r="D19" s="95"/>
      <c r="E19" s="95"/>
      <c r="F19" s="95"/>
      <c r="G19" s="96"/>
      <c r="H19" s="95"/>
      <c r="I19" s="95"/>
      <c r="BA19" s="30"/>
      <c r="BB19" s="30"/>
      <c r="BC19" s="30"/>
      <c r="BD19" s="30"/>
      <c r="BE19" s="30"/>
    </row>
    <row r="20" spans="1:57" ht="13.5" thickBot="1" x14ac:dyDescent="0.25">
      <c r="A20" s="97"/>
      <c r="B20" s="97"/>
      <c r="C20" s="97"/>
      <c r="D20" s="97"/>
      <c r="E20" s="97"/>
      <c r="F20" s="97"/>
      <c r="G20" s="97"/>
      <c r="H20" s="97"/>
      <c r="I20" s="97"/>
    </row>
    <row r="21" spans="1:57" x14ac:dyDescent="0.2">
      <c r="A21" s="98" t="s">
        <v>52</v>
      </c>
      <c r="B21" s="99"/>
      <c r="C21" s="99"/>
      <c r="D21" s="100"/>
      <c r="E21" s="101" t="s">
        <v>53</v>
      </c>
      <c r="F21" s="102" t="s">
        <v>54</v>
      </c>
      <c r="G21" s="103" t="s">
        <v>55</v>
      </c>
      <c r="H21" s="104"/>
      <c r="I21" s="105" t="s">
        <v>53</v>
      </c>
    </row>
    <row r="22" spans="1:57" x14ac:dyDescent="0.2">
      <c r="A22" s="106"/>
      <c r="B22" s="107"/>
      <c r="C22" s="107"/>
      <c r="D22" s="108"/>
      <c r="E22" s="109"/>
      <c r="F22" s="110"/>
      <c r="G22" s="111">
        <f>CHOOSE(BA22+1,HSV+PSV,HSV+PSV+Mont,HSV+PSV+Dodavka+Mont,HSV,PSV,Mont,Dodavka,Mont+Dodavka,0)</f>
        <v>0</v>
      </c>
      <c r="H22" s="112"/>
      <c r="I22" s="113">
        <f>E22+F22*G22/100</f>
        <v>0</v>
      </c>
      <c r="BA22">
        <v>8</v>
      </c>
    </row>
    <row r="23" spans="1:57" ht="13.5" thickBot="1" x14ac:dyDescent="0.25">
      <c r="A23" s="114"/>
      <c r="B23" s="115" t="s">
        <v>56</v>
      </c>
      <c r="C23" s="116"/>
      <c r="D23" s="117"/>
      <c r="E23" s="118"/>
      <c r="F23" s="119"/>
      <c r="G23" s="119"/>
      <c r="H23" s="188">
        <f>SUM(H22:H22)</f>
        <v>0</v>
      </c>
      <c r="I23" s="189"/>
    </row>
    <row r="24" spans="1:57" x14ac:dyDescent="0.2">
      <c r="A24" s="97"/>
      <c r="B24" s="97"/>
      <c r="C24" s="97"/>
      <c r="D24" s="97"/>
      <c r="E24" s="97"/>
      <c r="F24" s="97"/>
      <c r="G24" s="97"/>
      <c r="H24" s="97"/>
      <c r="I24" s="97"/>
    </row>
    <row r="25" spans="1:57" x14ac:dyDescent="0.2">
      <c r="B25" s="94"/>
      <c r="F25" s="120"/>
      <c r="G25" s="121"/>
      <c r="H25" s="121"/>
      <c r="I25" s="122"/>
    </row>
    <row r="26" spans="1:57" x14ac:dyDescent="0.2">
      <c r="F26" s="120"/>
      <c r="G26" s="121"/>
      <c r="H26" s="121"/>
      <c r="I26" s="122"/>
    </row>
    <row r="27" spans="1:57" x14ac:dyDescent="0.2">
      <c r="F27" s="120"/>
      <c r="G27" s="121"/>
      <c r="H27" s="121"/>
      <c r="I27" s="122"/>
    </row>
    <row r="28" spans="1:57" x14ac:dyDescent="0.2">
      <c r="F28" s="120"/>
      <c r="G28" s="121"/>
      <c r="H28" s="121"/>
      <c r="I28" s="122"/>
    </row>
    <row r="29" spans="1:57" x14ac:dyDescent="0.2">
      <c r="F29" s="120"/>
      <c r="G29" s="121"/>
      <c r="H29" s="121"/>
      <c r="I29" s="122"/>
    </row>
    <row r="30" spans="1:57" x14ac:dyDescent="0.2">
      <c r="F30" s="120"/>
      <c r="G30" s="121"/>
      <c r="H30" s="121"/>
      <c r="I30" s="122"/>
    </row>
    <row r="31" spans="1:57" x14ac:dyDescent="0.2">
      <c r="F31" s="120"/>
      <c r="G31" s="121"/>
      <c r="H31" s="121"/>
      <c r="I31" s="122"/>
    </row>
    <row r="32" spans="1:57" x14ac:dyDescent="0.2">
      <c r="F32" s="120"/>
      <c r="G32" s="121"/>
      <c r="H32" s="121"/>
      <c r="I32" s="122"/>
    </row>
    <row r="33" spans="6:9" x14ac:dyDescent="0.2">
      <c r="F33" s="120"/>
      <c r="G33" s="121"/>
      <c r="H33" s="121"/>
      <c r="I33" s="122"/>
    </row>
    <row r="34" spans="6:9" x14ac:dyDescent="0.2">
      <c r="F34" s="120"/>
      <c r="G34" s="121"/>
      <c r="H34" s="121"/>
      <c r="I34" s="122"/>
    </row>
    <row r="35" spans="6:9" x14ac:dyDescent="0.2">
      <c r="F35" s="120"/>
      <c r="G35" s="121"/>
      <c r="H35" s="121"/>
      <c r="I35" s="122"/>
    </row>
    <row r="36" spans="6:9" x14ac:dyDescent="0.2">
      <c r="F36" s="120"/>
      <c r="G36" s="121"/>
      <c r="H36" s="121"/>
      <c r="I36" s="122"/>
    </row>
    <row r="37" spans="6:9" x14ac:dyDescent="0.2">
      <c r="F37" s="120"/>
      <c r="G37" s="121"/>
      <c r="H37" s="121"/>
      <c r="I37" s="122"/>
    </row>
    <row r="38" spans="6:9" x14ac:dyDescent="0.2">
      <c r="F38" s="120"/>
      <c r="G38" s="121"/>
      <c r="H38" s="121"/>
      <c r="I38" s="122"/>
    </row>
    <row r="39" spans="6:9" x14ac:dyDescent="0.2">
      <c r="F39" s="120"/>
      <c r="G39" s="121"/>
      <c r="H39" s="121"/>
      <c r="I39" s="122"/>
    </row>
    <row r="40" spans="6:9" x14ac:dyDescent="0.2">
      <c r="F40" s="120"/>
      <c r="G40" s="121"/>
      <c r="H40" s="121"/>
      <c r="I40" s="122"/>
    </row>
    <row r="41" spans="6:9" x14ac:dyDescent="0.2">
      <c r="F41" s="120"/>
      <c r="G41" s="121"/>
      <c r="H41" s="121"/>
      <c r="I41" s="122"/>
    </row>
    <row r="42" spans="6:9" x14ac:dyDescent="0.2">
      <c r="F42" s="120"/>
      <c r="G42" s="121"/>
      <c r="H42" s="121"/>
      <c r="I42" s="122"/>
    </row>
    <row r="43" spans="6:9" x14ac:dyDescent="0.2">
      <c r="F43" s="120"/>
      <c r="G43" s="121"/>
      <c r="H43" s="121"/>
      <c r="I43" s="122"/>
    </row>
    <row r="44" spans="6:9" x14ac:dyDescent="0.2">
      <c r="F44" s="120"/>
      <c r="G44" s="121"/>
      <c r="H44" s="121"/>
      <c r="I44" s="122"/>
    </row>
    <row r="45" spans="6:9" x14ac:dyDescent="0.2">
      <c r="F45" s="120"/>
      <c r="G45" s="121"/>
      <c r="H45" s="121"/>
      <c r="I45" s="122"/>
    </row>
    <row r="46" spans="6:9" x14ac:dyDescent="0.2">
      <c r="F46" s="120"/>
      <c r="G46" s="121"/>
      <c r="H46" s="121"/>
      <c r="I46" s="122"/>
    </row>
    <row r="47" spans="6:9" x14ac:dyDescent="0.2">
      <c r="F47" s="120"/>
      <c r="G47" s="121"/>
      <c r="H47" s="121"/>
      <c r="I47" s="122"/>
    </row>
    <row r="48" spans="6:9" x14ac:dyDescent="0.2">
      <c r="F48" s="120"/>
      <c r="G48" s="121"/>
      <c r="H48" s="121"/>
      <c r="I48" s="122"/>
    </row>
    <row r="49" spans="6:9" x14ac:dyDescent="0.2">
      <c r="F49" s="120"/>
      <c r="G49" s="121"/>
      <c r="H49" s="121"/>
      <c r="I49" s="122"/>
    </row>
    <row r="50" spans="6:9" x14ac:dyDescent="0.2">
      <c r="F50" s="120"/>
      <c r="G50" s="121"/>
      <c r="H50" s="121"/>
      <c r="I50" s="122"/>
    </row>
    <row r="51" spans="6:9" x14ac:dyDescent="0.2">
      <c r="F51" s="120"/>
      <c r="G51" s="121"/>
      <c r="H51" s="121"/>
      <c r="I51" s="122"/>
    </row>
    <row r="52" spans="6:9" x14ac:dyDescent="0.2">
      <c r="F52" s="120"/>
      <c r="G52" s="121"/>
      <c r="H52" s="121"/>
      <c r="I52" s="122"/>
    </row>
    <row r="53" spans="6:9" x14ac:dyDescent="0.2">
      <c r="F53" s="120"/>
      <c r="G53" s="121"/>
      <c r="H53" s="121"/>
      <c r="I53" s="122"/>
    </row>
    <row r="54" spans="6:9" x14ac:dyDescent="0.2">
      <c r="F54" s="120"/>
      <c r="G54" s="121"/>
      <c r="H54" s="121"/>
      <c r="I54" s="122"/>
    </row>
    <row r="55" spans="6:9" x14ac:dyDescent="0.2">
      <c r="F55" s="120"/>
      <c r="G55" s="121"/>
      <c r="H55" s="121"/>
      <c r="I55" s="122"/>
    </row>
    <row r="56" spans="6:9" x14ac:dyDescent="0.2">
      <c r="F56" s="120"/>
      <c r="G56" s="121"/>
      <c r="H56" s="121"/>
      <c r="I56" s="122"/>
    </row>
    <row r="57" spans="6:9" x14ac:dyDescent="0.2">
      <c r="F57" s="120"/>
      <c r="G57" s="121"/>
      <c r="H57" s="121"/>
      <c r="I57" s="122"/>
    </row>
    <row r="58" spans="6:9" x14ac:dyDescent="0.2">
      <c r="F58" s="120"/>
      <c r="G58" s="121"/>
      <c r="H58" s="121"/>
      <c r="I58" s="122"/>
    </row>
    <row r="59" spans="6:9" x14ac:dyDescent="0.2">
      <c r="F59" s="120"/>
      <c r="G59" s="121"/>
      <c r="H59" s="121"/>
      <c r="I59" s="122"/>
    </row>
    <row r="60" spans="6:9" x14ac:dyDescent="0.2">
      <c r="F60" s="120"/>
      <c r="G60" s="121"/>
      <c r="H60" s="121"/>
      <c r="I60" s="122"/>
    </row>
    <row r="61" spans="6:9" x14ac:dyDescent="0.2">
      <c r="F61" s="120"/>
      <c r="G61" s="121"/>
      <c r="H61" s="121"/>
      <c r="I61" s="122"/>
    </row>
    <row r="62" spans="6:9" x14ac:dyDescent="0.2">
      <c r="F62" s="120"/>
      <c r="G62" s="121"/>
      <c r="H62" s="121"/>
      <c r="I62" s="122"/>
    </row>
    <row r="63" spans="6:9" x14ac:dyDescent="0.2">
      <c r="F63" s="120"/>
      <c r="G63" s="121"/>
      <c r="H63" s="121"/>
      <c r="I63" s="122"/>
    </row>
    <row r="64" spans="6:9" x14ac:dyDescent="0.2">
      <c r="F64" s="120"/>
      <c r="G64" s="121"/>
      <c r="H64" s="121"/>
      <c r="I64" s="122"/>
    </row>
    <row r="65" spans="6:9" x14ac:dyDescent="0.2">
      <c r="F65" s="120"/>
      <c r="G65" s="121"/>
      <c r="H65" s="121"/>
      <c r="I65" s="122"/>
    </row>
    <row r="66" spans="6:9" x14ac:dyDescent="0.2">
      <c r="F66" s="120"/>
      <c r="G66" s="121"/>
      <c r="H66" s="121"/>
      <c r="I66" s="122"/>
    </row>
    <row r="67" spans="6:9" x14ac:dyDescent="0.2">
      <c r="F67" s="120"/>
      <c r="G67" s="121"/>
      <c r="H67" s="121"/>
      <c r="I67" s="122"/>
    </row>
    <row r="68" spans="6:9" x14ac:dyDescent="0.2">
      <c r="F68" s="120"/>
      <c r="G68" s="121"/>
      <c r="H68" s="121"/>
      <c r="I68" s="122"/>
    </row>
    <row r="69" spans="6:9" x14ac:dyDescent="0.2">
      <c r="F69" s="120"/>
      <c r="G69" s="121"/>
      <c r="H69" s="121"/>
      <c r="I69" s="122"/>
    </row>
    <row r="70" spans="6:9" x14ac:dyDescent="0.2">
      <c r="F70" s="120"/>
      <c r="G70" s="121"/>
      <c r="H70" s="121"/>
      <c r="I70" s="122"/>
    </row>
    <row r="71" spans="6:9" x14ac:dyDescent="0.2">
      <c r="F71" s="120"/>
      <c r="G71" s="121"/>
      <c r="H71" s="121"/>
      <c r="I71" s="122"/>
    </row>
    <row r="72" spans="6:9" x14ac:dyDescent="0.2">
      <c r="F72" s="120"/>
      <c r="G72" s="121"/>
      <c r="H72" s="121"/>
      <c r="I72" s="122"/>
    </row>
    <row r="73" spans="6:9" x14ac:dyDescent="0.2">
      <c r="F73" s="120"/>
      <c r="G73" s="121"/>
      <c r="H73" s="121"/>
      <c r="I73" s="122"/>
    </row>
    <row r="74" spans="6:9" x14ac:dyDescent="0.2">
      <c r="F74" s="120"/>
      <c r="G74" s="121"/>
      <c r="H74" s="121"/>
      <c r="I74" s="122"/>
    </row>
  </sheetData>
  <mergeCells count="4">
    <mergeCell ref="A1:B1"/>
    <mergeCell ref="A2:B2"/>
    <mergeCell ref="G2:I2"/>
    <mergeCell ref="H23:I2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37"/>
  <sheetViews>
    <sheetView showGridLines="0" showZeros="0" zoomScaleNormal="100" workbookViewId="0">
      <selection activeCell="A64" sqref="A64:IV66"/>
    </sheetView>
  </sheetViews>
  <sheetFormatPr defaultRowHeight="12.75" x14ac:dyDescent="0.2"/>
  <cols>
    <col min="1" max="1" width="3.85546875" style="123" customWidth="1"/>
    <col min="2" max="2" width="12" style="123" customWidth="1"/>
    <col min="3" max="3" width="40.42578125" style="123" customWidth="1"/>
    <col min="4" max="4" width="5.5703125" style="123" customWidth="1"/>
    <col min="5" max="5" width="8.5703125" style="165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 x14ac:dyDescent="0.25">
      <c r="A1" s="190" t="s">
        <v>57</v>
      </c>
      <c r="B1" s="190"/>
      <c r="C1" s="190"/>
      <c r="D1" s="190"/>
      <c r="E1" s="190"/>
      <c r="F1" s="190"/>
      <c r="G1" s="190"/>
    </row>
    <row r="2" spans="1:104" ht="13.5" thickBot="1" x14ac:dyDescent="0.25">
      <c r="A2" s="124"/>
      <c r="B2" s="125"/>
      <c r="C2" s="126"/>
      <c r="D2" s="126"/>
      <c r="E2" s="127"/>
      <c r="F2" s="126"/>
      <c r="G2" s="126"/>
    </row>
    <row r="3" spans="1:104" ht="13.5" thickTop="1" x14ac:dyDescent="0.2">
      <c r="A3" s="191" t="s">
        <v>5</v>
      </c>
      <c r="B3" s="192"/>
      <c r="C3" s="128" t="str">
        <f>CONCATENATE(cislostavby," ",nazevstavby)</f>
        <v xml:space="preserve"> výměna části oken</v>
      </c>
      <c r="D3" s="129"/>
      <c r="E3" s="130"/>
      <c r="F3" s="131">
        <f>Rekapitulace!H1</f>
        <v>0</v>
      </c>
      <c r="G3" s="132"/>
    </row>
    <row r="4" spans="1:104" ht="13.5" thickBot="1" x14ac:dyDescent="0.25">
      <c r="A4" s="193" t="s">
        <v>1</v>
      </c>
      <c r="B4" s="194"/>
      <c r="C4" s="133" t="str">
        <f>CONCATENATE(cisloobjektu," ",nazevobjektu)</f>
        <v xml:space="preserve"> čši liberec, masarykova 801/28</v>
      </c>
      <c r="D4" s="134"/>
      <c r="E4" s="195"/>
      <c r="F4" s="195"/>
      <c r="G4" s="196"/>
    </row>
    <row r="5" spans="1:104" ht="13.5" thickTop="1" x14ac:dyDescent="0.2">
      <c r="A5" s="135"/>
      <c r="B5" s="136"/>
      <c r="C5" s="136"/>
      <c r="D5" s="124"/>
      <c r="E5" s="137"/>
      <c r="F5" s="124"/>
      <c r="G5" s="138"/>
    </row>
    <row r="6" spans="1:104" x14ac:dyDescent="0.2">
      <c r="A6" s="139" t="s">
        <v>58</v>
      </c>
      <c r="B6" s="140" t="s">
        <v>59</v>
      </c>
      <c r="C6" s="140" t="s">
        <v>60</v>
      </c>
      <c r="D6" s="140" t="s">
        <v>61</v>
      </c>
      <c r="E6" s="141" t="s">
        <v>62</v>
      </c>
      <c r="F6" s="140" t="s">
        <v>63</v>
      </c>
      <c r="G6" s="142" t="s">
        <v>64</v>
      </c>
    </row>
    <row r="7" spans="1:104" x14ac:dyDescent="0.2">
      <c r="A7" s="143" t="s">
        <v>65</v>
      </c>
      <c r="B7" s="144" t="s">
        <v>69</v>
      </c>
      <c r="C7" s="145" t="s">
        <v>70</v>
      </c>
      <c r="D7" s="146"/>
      <c r="E7" s="147"/>
      <c r="F7" s="147"/>
      <c r="G7" s="148"/>
      <c r="H7" s="149"/>
      <c r="I7" s="149"/>
      <c r="O7" s="150">
        <v>1</v>
      </c>
    </row>
    <row r="8" spans="1:104" ht="22.5" x14ac:dyDescent="0.2">
      <c r="A8" s="151">
        <v>1</v>
      </c>
      <c r="B8" s="152" t="s">
        <v>71</v>
      </c>
      <c r="C8" s="153" t="s">
        <v>72</v>
      </c>
      <c r="D8" s="154" t="s">
        <v>73</v>
      </c>
      <c r="E8" s="155">
        <v>197.35</v>
      </c>
      <c r="F8" s="155">
        <v>0</v>
      </c>
      <c r="G8" s="156">
        <f>E8*F8</f>
        <v>0</v>
      </c>
      <c r="O8" s="150">
        <v>2</v>
      </c>
      <c r="AA8" s="123">
        <v>12</v>
      </c>
      <c r="AB8" s="123">
        <v>0</v>
      </c>
      <c r="AC8" s="123">
        <v>1</v>
      </c>
      <c r="AZ8" s="123">
        <v>1</v>
      </c>
      <c r="BA8" s="123">
        <f>IF(AZ8=1,G8,0)</f>
        <v>0</v>
      </c>
      <c r="BB8" s="123">
        <f>IF(AZ8=2,G8,0)</f>
        <v>0</v>
      </c>
      <c r="BC8" s="123">
        <f>IF(AZ8=3,G8,0)</f>
        <v>0</v>
      </c>
      <c r="BD8" s="123">
        <f>IF(AZ8=4,G8,0)</f>
        <v>0</v>
      </c>
      <c r="BE8" s="123">
        <f>IF(AZ8=5,G8,0)</f>
        <v>0</v>
      </c>
      <c r="CZ8" s="123">
        <v>8.0000000000000007E-5</v>
      </c>
    </row>
    <row r="9" spans="1:104" ht="22.5" x14ac:dyDescent="0.2">
      <c r="A9" s="151">
        <v>2</v>
      </c>
      <c r="B9" s="152" t="s">
        <v>74</v>
      </c>
      <c r="C9" s="153" t="s">
        <v>75</v>
      </c>
      <c r="D9" s="154" t="s">
        <v>76</v>
      </c>
      <c r="E9" s="155">
        <v>12</v>
      </c>
      <c r="F9" s="155">
        <v>0</v>
      </c>
      <c r="G9" s="156">
        <f>E9*F9</f>
        <v>0</v>
      </c>
      <c r="O9" s="150">
        <v>2</v>
      </c>
      <c r="AA9" s="123">
        <v>12</v>
      </c>
      <c r="AB9" s="123">
        <v>0</v>
      </c>
      <c r="AC9" s="123">
        <v>2</v>
      </c>
      <c r="AZ9" s="123">
        <v>1</v>
      </c>
      <c r="BA9" s="123">
        <f>IF(AZ9=1,G9,0)</f>
        <v>0</v>
      </c>
      <c r="BB9" s="123">
        <f>IF(AZ9=2,G9,0)</f>
        <v>0</v>
      </c>
      <c r="BC9" s="123">
        <f>IF(AZ9=3,G9,0)</f>
        <v>0</v>
      </c>
      <c r="BD9" s="123">
        <f>IF(AZ9=4,G9,0)</f>
        <v>0</v>
      </c>
      <c r="BE9" s="123">
        <f>IF(AZ9=5,G9,0)</f>
        <v>0</v>
      </c>
      <c r="CZ9" s="123">
        <v>8.0000000000000007E-5</v>
      </c>
    </row>
    <row r="10" spans="1:104" x14ac:dyDescent="0.2">
      <c r="A10" s="151">
        <v>3</v>
      </c>
      <c r="B10" s="152" t="s">
        <v>77</v>
      </c>
      <c r="C10" s="153" t="s">
        <v>78</v>
      </c>
      <c r="D10" s="154" t="s">
        <v>73</v>
      </c>
      <c r="E10" s="155">
        <v>31.65</v>
      </c>
      <c r="F10" s="155">
        <v>0</v>
      </c>
      <c r="G10" s="156">
        <f>E10*F10</f>
        <v>0</v>
      </c>
      <c r="O10" s="150">
        <v>2</v>
      </c>
      <c r="AA10" s="123">
        <v>12</v>
      </c>
      <c r="AB10" s="123">
        <v>0</v>
      </c>
      <c r="AC10" s="123">
        <v>3</v>
      </c>
      <c r="AZ10" s="123">
        <v>1</v>
      </c>
      <c r="BA10" s="123">
        <f>IF(AZ10=1,G10,0)</f>
        <v>0</v>
      </c>
      <c r="BB10" s="123">
        <f>IF(AZ10=2,G10,0)</f>
        <v>0</v>
      </c>
      <c r="BC10" s="123">
        <f>IF(AZ10=3,G10,0)</f>
        <v>0</v>
      </c>
      <c r="BD10" s="123">
        <f>IF(AZ10=4,G10,0)</f>
        <v>0</v>
      </c>
      <c r="BE10" s="123">
        <f>IF(AZ10=5,G10,0)</f>
        <v>0</v>
      </c>
      <c r="CZ10" s="123">
        <v>2.23E-2</v>
      </c>
    </row>
    <row r="11" spans="1:104" x14ac:dyDescent="0.2">
      <c r="A11" s="151">
        <v>4</v>
      </c>
      <c r="B11" s="152" t="s">
        <v>79</v>
      </c>
      <c r="C11" s="153" t="s">
        <v>80</v>
      </c>
      <c r="D11" s="154" t="s">
        <v>81</v>
      </c>
      <c r="E11" s="155">
        <v>110</v>
      </c>
      <c r="F11" s="155">
        <v>0</v>
      </c>
      <c r="G11" s="156">
        <f>E11*F11</f>
        <v>0</v>
      </c>
      <c r="O11" s="150">
        <v>2</v>
      </c>
      <c r="AA11" s="123">
        <v>12</v>
      </c>
      <c r="AB11" s="123">
        <v>1</v>
      </c>
      <c r="AC11" s="123">
        <v>4</v>
      </c>
      <c r="AZ11" s="123">
        <v>1</v>
      </c>
      <c r="BA11" s="123">
        <f>IF(AZ11=1,G11,0)</f>
        <v>0</v>
      </c>
      <c r="BB11" s="123">
        <f>IF(AZ11=2,G11,0)</f>
        <v>0</v>
      </c>
      <c r="BC11" s="123">
        <f>IF(AZ11=3,G11,0)</f>
        <v>0</v>
      </c>
      <c r="BD11" s="123">
        <f>IF(AZ11=4,G11,0)</f>
        <v>0</v>
      </c>
      <c r="BE11" s="123">
        <f>IF(AZ11=5,G11,0)</f>
        <v>0</v>
      </c>
      <c r="CZ11" s="123">
        <v>1E-4</v>
      </c>
    </row>
    <row r="12" spans="1:104" x14ac:dyDescent="0.2">
      <c r="A12" s="157"/>
      <c r="B12" s="158" t="s">
        <v>66</v>
      </c>
      <c r="C12" s="159" t="str">
        <f>CONCATENATE(B7," ",C7)</f>
        <v>61 Upravy povrchů vnitřní</v>
      </c>
      <c r="D12" s="157"/>
      <c r="E12" s="160"/>
      <c r="F12" s="160"/>
      <c r="G12" s="161">
        <f>SUM(G7:G11)</f>
        <v>0</v>
      </c>
      <c r="O12" s="150">
        <v>4</v>
      </c>
      <c r="BA12" s="162">
        <f>SUM(BA7:BA11)</f>
        <v>0</v>
      </c>
      <c r="BB12" s="162">
        <f>SUM(BB7:BB11)</f>
        <v>0</v>
      </c>
      <c r="BC12" s="162">
        <f>SUM(BC7:BC11)</f>
        <v>0</v>
      </c>
      <c r="BD12" s="162">
        <f>SUM(BD7:BD11)</f>
        <v>0</v>
      </c>
      <c r="BE12" s="162">
        <f>SUM(BE7:BE11)</f>
        <v>0</v>
      </c>
    </row>
    <row r="13" spans="1:104" x14ac:dyDescent="0.2">
      <c r="A13" s="143" t="s">
        <v>65</v>
      </c>
      <c r="B13" s="144" t="s">
        <v>82</v>
      </c>
      <c r="C13" s="145" t="s">
        <v>83</v>
      </c>
      <c r="D13" s="146"/>
      <c r="E13" s="147"/>
      <c r="F13" s="147"/>
      <c r="G13" s="148"/>
      <c r="H13" s="149"/>
      <c r="I13" s="149"/>
      <c r="O13" s="150">
        <v>1</v>
      </c>
    </row>
    <row r="14" spans="1:104" x14ac:dyDescent="0.2">
      <c r="A14" s="151">
        <v>5</v>
      </c>
      <c r="B14" s="152" t="s">
        <v>84</v>
      </c>
      <c r="C14" s="153" t="s">
        <v>85</v>
      </c>
      <c r="D14" s="154" t="s">
        <v>81</v>
      </c>
      <c r="E14" s="155">
        <v>12.13</v>
      </c>
      <c r="F14" s="155">
        <v>0</v>
      </c>
      <c r="G14" s="156">
        <f>E14*F14</f>
        <v>0</v>
      </c>
      <c r="O14" s="150">
        <v>2</v>
      </c>
      <c r="AA14" s="123">
        <v>12</v>
      </c>
      <c r="AB14" s="123">
        <v>0</v>
      </c>
      <c r="AC14" s="123">
        <v>5</v>
      </c>
      <c r="AZ14" s="123">
        <v>1</v>
      </c>
      <c r="BA14" s="123">
        <f>IF(AZ14=1,G14,0)</f>
        <v>0</v>
      </c>
      <c r="BB14" s="123">
        <f>IF(AZ14=2,G14,0)</f>
        <v>0</v>
      </c>
      <c r="BC14" s="123">
        <f>IF(AZ14=3,G14,0)</f>
        <v>0</v>
      </c>
      <c r="BD14" s="123">
        <f>IF(AZ14=4,G14,0)</f>
        <v>0</v>
      </c>
      <c r="BE14" s="123">
        <f>IF(AZ14=5,G14,0)</f>
        <v>0</v>
      </c>
      <c r="CZ14" s="123">
        <v>2.12E-2</v>
      </c>
    </row>
    <row r="15" spans="1:104" x14ac:dyDescent="0.2">
      <c r="A15" s="157"/>
      <c r="B15" s="158" t="s">
        <v>66</v>
      </c>
      <c r="C15" s="159" t="str">
        <f>CONCATENATE(B13," ",C13)</f>
        <v>62 Upravy povrchů vnější</v>
      </c>
      <c r="D15" s="157"/>
      <c r="E15" s="160"/>
      <c r="F15" s="160"/>
      <c r="G15" s="161">
        <f>SUM(G13:G14)</f>
        <v>0</v>
      </c>
      <c r="O15" s="150">
        <v>4</v>
      </c>
      <c r="BA15" s="162">
        <f>SUM(BA13:BA14)</f>
        <v>0</v>
      </c>
      <c r="BB15" s="162">
        <f>SUM(BB13:BB14)</f>
        <v>0</v>
      </c>
      <c r="BC15" s="162">
        <f>SUM(BC13:BC14)</f>
        <v>0</v>
      </c>
      <c r="BD15" s="162">
        <f>SUM(BD13:BD14)</f>
        <v>0</v>
      </c>
      <c r="BE15" s="162">
        <f>SUM(BE13:BE14)</f>
        <v>0</v>
      </c>
    </row>
    <row r="16" spans="1:104" x14ac:dyDescent="0.2">
      <c r="A16" s="143" t="s">
        <v>65</v>
      </c>
      <c r="B16" s="144" t="s">
        <v>86</v>
      </c>
      <c r="C16" s="145" t="s">
        <v>87</v>
      </c>
      <c r="D16" s="146"/>
      <c r="E16" s="147"/>
      <c r="F16" s="147"/>
      <c r="G16" s="148"/>
      <c r="H16" s="149"/>
      <c r="I16" s="149"/>
      <c r="O16" s="150">
        <v>1</v>
      </c>
    </row>
    <row r="17" spans="1:104" x14ac:dyDescent="0.2">
      <c r="A17" s="151">
        <v>6</v>
      </c>
      <c r="B17" s="152" t="s">
        <v>88</v>
      </c>
      <c r="C17" s="153" t="s">
        <v>89</v>
      </c>
      <c r="D17" s="154" t="s">
        <v>90</v>
      </c>
      <c r="E17" s="155">
        <v>2</v>
      </c>
      <c r="F17" s="155">
        <v>0</v>
      </c>
      <c r="G17" s="156">
        <f>E17*F17</f>
        <v>0</v>
      </c>
      <c r="O17" s="150">
        <v>2</v>
      </c>
      <c r="AA17" s="123">
        <v>12</v>
      </c>
      <c r="AB17" s="123">
        <v>0</v>
      </c>
      <c r="AC17" s="123">
        <v>6</v>
      </c>
      <c r="AZ17" s="123">
        <v>1</v>
      </c>
      <c r="BA17" s="123">
        <f>IF(AZ17=1,G17,0)</f>
        <v>0</v>
      </c>
      <c r="BB17" s="123">
        <f>IF(AZ17=2,G17,0)</f>
        <v>0</v>
      </c>
      <c r="BC17" s="123">
        <f>IF(AZ17=3,G17,0)</f>
        <v>0</v>
      </c>
      <c r="BD17" s="123">
        <f>IF(AZ17=4,G17,0)</f>
        <v>0</v>
      </c>
      <c r="BE17" s="123">
        <f>IF(AZ17=5,G17,0)</f>
        <v>0</v>
      </c>
      <c r="CZ17" s="123">
        <v>4.1279999999999997E-2</v>
      </c>
    </row>
    <row r="18" spans="1:104" x14ac:dyDescent="0.2">
      <c r="A18" s="151">
        <v>7</v>
      </c>
      <c r="B18" s="152" t="s">
        <v>91</v>
      </c>
      <c r="C18" s="153" t="s">
        <v>92</v>
      </c>
      <c r="D18" s="154" t="s">
        <v>90</v>
      </c>
      <c r="E18" s="155">
        <v>7</v>
      </c>
      <c r="F18" s="155">
        <v>0</v>
      </c>
      <c r="G18" s="156">
        <f>E18*F18</f>
        <v>0</v>
      </c>
      <c r="O18" s="150">
        <v>2</v>
      </c>
      <c r="AA18" s="123">
        <v>12</v>
      </c>
      <c r="AB18" s="123">
        <v>0</v>
      </c>
      <c r="AC18" s="123">
        <v>7</v>
      </c>
      <c r="AZ18" s="123">
        <v>1</v>
      </c>
      <c r="BA18" s="123">
        <f>IF(AZ18=1,G18,0)</f>
        <v>0</v>
      </c>
      <c r="BB18" s="123">
        <f>IF(AZ18=2,G18,0)</f>
        <v>0</v>
      </c>
      <c r="BC18" s="123">
        <f>IF(AZ18=3,G18,0)</f>
        <v>0</v>
      </c>
      <c r="BD18" s="123">
        <f>IF(AZ18=4,G18,0)</f>
        <v>0</v>
      </c>
      <c r="BE18" s="123">
        <f>IF(AZ18=5,G18,0)</f>
        <v>0</v>
      </c>
      <c r="CZ18" s="123">
        <v>6.59E-2</v>
      </c>
    </row>
    <row r="19" spans="1:104" x14ac:dyDescent="0.2">
      <c r="A19" s="151">
        <v>8</v>
      </c>
      <c r="B19" s="152" t="s">
        <v>93</v>
      </c>
      <c r="C19" s="153" t="s">
        <v>94</v>
      </c>
      <c r="D19" s="154" t="s">
        <v>90</v>
      </c>
      <c r="E19" s="155">
        <v>3</v>
      </c>
      <c r="F19" s="155">
        <v>0</v>
      </c>
      <c r="G19" s="156">
        <f>E19*F19</f>
        <v>0</v>
      </c>
      <c r="O19" s="150">
        <v>2</v>
      </c>
      <c r="AA19" s="123">
        <v>12</v>
      </c>
      <c r="AB19" s="123">
        <v>0</v>
      </c>
      <c r="AC19" s="123">
        <v>8</v>
      </c>
      <c r="AZ19" s="123">
        <v>1</v>
      </c>
      <c r="BA19" s="123">
        <f>IF(AZ19=1,G19,0)</f>
        <v>0</v>
      </c>
      <c r="BB19" s="123">
        <f>IF(AZ19=2,G19,0)</f>
        <v>0</v>
      </c>
      <c r="BC19" s="123">
        <f>IF(AZ19=3,G19,0)</f>
        <v>0</v>
      </c>
      <c r="BD19" s="123">
        <f>IF(AZ19=4,G19,0)</f>
        <v>0</v>
      </c>
      <c r="BE19" s="123">
        <f>IF(AZ19=5,G19,0)</f>
        <v>0</v>
      </c>
      <c r="CZ19" s="123">
        <v>9.5200000000000007E-2</v>
      </c>
    </row>
    <row r="20" spans="1:104" x14ac:dyDescent="0.2">
      <c r="A20" s="151">
        <v>9</v>
      </c>
      <c r="B20" s="152" t="s">
        <v>95</v>
      </c>
      <c r="C20" s="153" t="s">
        <v>96</v>
      </c>
      <c r="D20" s="154" t="s">
        <v>81</v>
      </c>
      <c r="E20" s="155">
        <v>63.3</v>
      </c>
      <c r="F20" s="155">
        <v>0</v>
      </c>
      <c r="G20" s="156">
        <f>E20*F20</f>
        <v>0</v>
      </c>
      <c r="O20" s="150">
        <v>2</v>
      </c>
      <c r="AA20" s="123">
        <v>12</v>
      </c>
      <c r="AB20" s="123">
        <v>0</v>
      </c>
      <c r="AC20" s="123">
        <v>9</v>
      </c>
      <c r="AZ20" s="123">
        <v>1</v>
      </c>
      <c r="BA20" s="123">
        <f>IF(AZ20=1,G20,0)</f>
        <v>0</v>
      </c>
      <c r="BB20" s="123">
        <f>IF(AZ20=2,G20,0)</f>
        <v>0</v>
      </c>
      <c r="BC20" s="123">
        <f>IF(AZ20=3,G20,0)</f>
        <v>0</v>
      </c>
      <c r="BD20" s="123">
        <f>IF(AZ20=4,G20,0)</f>
        <v>0</v>
      </c>
      <c r="BE20" s="123">
        <f>IF(AZ20=5,G20,0)</f>
        <v>0</v>
      </c>
      <c r="CZ20" s="123">
        <v>1E-4</v>
      </c>
    </row>
    <row r="21" spans="1:104" x14ac:dyDescent="0.2">
      <c r="A21" s="157"/>
      <c r="B21" s="158" t="s">
        <v>66</v>
      </c>
      <c r="C21" s="159" t="str">
        <f>CONCATENATE(B16," ",C16)</f>
        <v>64 Výplně otvorů</v>
      </c>
      <c r="D21" s="157"/>
      <c r="E21" s="160"/>
      <c r="F21" s="160"/>
      <c r="G21" s="161">
        <f>SUM(G16:G20)</f>
        <v>0</v>
      </c>
      <c r="O21" s="150">
        <v>4</v>
      </c>
      <c r="BA21" s="162">
        <f>SUM(BA16:BA20)</f>
        <v>0</v>
      </c>
      <c r="BB21" s="162">
        <f>SUM(BB16:BB20)</f>
        <v>0</v>
      </c>
      <c r="BC21" s="162">
        <f>SUM(BC16:BC20)</f>
        <v>0</v>
      </c>
      <c r="BD21" s="162">
        <f>SUM(BD16:BD20)</f>
        <v>0</v>
      </c>
      <c r="BE21" s="162">
        <f>SUM(BE16:BE20)</f>
        <v>0</v>
      </c>
    </row>
    <row r="22" spans="1:104" x14ac:dyDescent="0.2">
      <c r="A22" s="143" t="s">
        <v>65</v>
      </c>
      <c r="B22" s="144" t="s">
        <v>97</v>
      </c>
      <c r="C22" s="145" t="s">
        <v>98</v>
      </c>
      <c r="D22" s="146"/>
      <c r="E22" s="147"/>
      <c r="F22" s="147"/>
      <c r="G22" s="148"/>
      <c r="H22" s="149"/>
      <c r="I22" s="149"/>
      <c r="O22" s="150">
        <v>1</v>
      </c>
    </row>
    <row r="23" spans="1:104" x14ac:dyDescent="0.2">
      <c r="A23" s="151">
        <v>10</v>
      </c>
      <c r="B23" s="152" t="s">
        <v>99</v>
      </c>
      <c r="C23" s="153" t="s">
        <v>100</v>
      </c>
      <c r="D23" s="154" t="s">
        <v>73</v>
      </c>
      <c r="E23" s="155">
        <v>60</v>
      </c>
      <c r="F23" s="155">
        <v>0</v>
      </c>
      <c r="G23" s="156">
        <f>E23*F23</f>
        <v>0</v>
      </c>
      <c r="O23" s="150">
        <v>2</v>
      </c>
      <c r="AA23" s="123">
        <v>12</v>
      </c>
      <c r="AB23" s="123">
        <v>0</v>
      </c>
      <c r="AC23" s="123">
        <v>10</v>
      </c>
      <c r="AZ23" s="123">
        <v>1</v>
      </c>
      <c r="BA23" s="123">
        <f>IF(AZ23=1,G23,0)</f>
        <v>0</v>
      </c>
      <c r="BB23" s="123">
        <f>IF(AZ23=2,G23,0)</f>
        <v>0</v>
      </c>
      <c r="BC23" s="123">
        <f>IF(AZ23=3,G23,0)</f>
        <v>0</v>
      </c>
      <c r="BD23" s="123">
        <f>IF(AZ23=4,G23,0)</f>
        <v>0</v>
      </c>
      <c r="BE23" s="123">
        <f>IF(AZ23=5,G23,0)</f>
        <v>0</v>
      </c>
      <c r="CZ23" s="123">
        <v>3.4959999999999998E-2</v>
      </c>
    </row>
    <row r="24" spans="1:104" x14ac:dyDescent="0.2">
      <c r="A24" s="157"/>
      <c r="B24" s="158" t="s">
        <v>66</v>
      </c>
      <c r="C24" s="159" t="str">
        <f>CONCATENATE(B22," ",C22)</f>
        <v>94 Lešení a stavební výtahy</v>
      </c>
      <c r="D24" s="157"/>
      <c r="E24" s="160"/>
      <c r="F24" s="160"/>
      <c r="G24" s="161">
        <f>SUM(G22:G23)</f>
        <v>0</v>
      </c>
      <c r="O24" s="150">
        <v>4</v>
      </c>
      <c r="BA24" s="162">
        <f>SUM(BA22:BA23)</f>
        <v>0</v>
      </c>
      <c r="BB24" s="162">
        <f>SUM(BB22:BB23)</f>
        <v>0</v>
      </c>
      <c r="BC24" s="162">
        <f>SUM(BC22:BC23)</f>
        <v>0</v>
      </c>
      <c r="BD24" s="162">
        <f>SUM(BD22:BD23)</f>
        <v>0</v>
      </c>
      <c r="BE24" s="162">
        <f>SUM(BE22:BE23)</f>
        <v>0</v>
      </c>
    </row>
    <row r="25" spans="1:104" x14ac:dyDescent="0.2">
      <c r="A25" s="143" t="s">
        <v>65</v>
      </c>
      <c r="B25" s="144" t="s">
        <v>101</v>
      </c>
      <c r="C25" s="145" t="s">
        <v>102</v>
      </c>
      <c r="D25" s="146"/>
      <c r="E25" s="147"/>
      <c r="F25" s="147"/>
      <c r="G25" s="148"/>
      <c r="H25" s="149"/>
      <c r="I25" s="149"/>
      <c r="O25" s="150">
        <v>1</v>
      </c>
    </row>
    <row r="26" spans="1:104" x14ac:dyDescent="0.2">
      <c r="A26" s="151">
        <v>11</v>
      </c>
      <c r="B26" s="152" t="s">
        <v>103</v>
      </c>
      <c r="C26" s="153" t="s">
        <v>104</v>
      </c>
      <c r="D26" s="154" t="s">
        <v>73</v>
      </c>
      <c r="E26" s="155">
        <v>31.65</v>
      </c>
      <c r="F26" s="155">
        <v>0</v>
      </c>
      <c r="G26" s="156">
        <f>E26*F26</f>
        <v>0</v>
      </c>
      <c r="O26" s="150">
        <v>2</v>
      </c>
      <c r="AA26" s="123">
        <v>12</v>
      </c>
      <c r="AB26" s="123">
        <v>0</v>
      </c>
      <c r="AC26" s="123">
        <v>11</v>
      </c>
      <c r="AZ26" s="123">
        <v>1</v>
      </c>
      <c r="BA26" s="123">
        <f>IF(AZ26=1,G26,0)</f>
        <v>0</v>
      </c>
      <c r="BB26" s="123">
        <f>IF(AZ26=2,G26,0)</f>
        <v>0</v>
      </c>
      <c r="BC26" s="123">
        <f>IF(AZ26=3,G26,0)</f>
        <v>0</v>
      </c>
      <c r="BD26" s="123">
        <f>IF(AZ26=4,G26,0)</f>
        <v>0</v>
      </c>
      <c r="BE26" s="123">
        <f>IF(AZ26=5,G26,0)</f>
        <v>0</v>
      </c>
      <c r="CZ26" s="123">
        <v>0</v>
      </c>
    </row>
    <row r="27" spans="1:104" x14ac:dyDescent="0.2">
      <c r="A27" s="151">
        <v>12</v>
      </c>
      <c r="B27" s="152" t="s">
        <v>105</v>
      </c>
      <c r="C27" s="153" t="s">
        <v>106</v>
      </c>
      <c r="D27" s="154" t="s">
        <v>90</v>
      </c>
      <c r="E27" s="155">
        <v>58</v>
      </c>
      <c r="F27" s="155">
        <v>0</v>
      </c>
      <c r="G27" s="156">
        <f>E27*F27</f>
        <v>0</v>
      </c>
      <c r="O27" s="150">
        <v>2</v>
      </c>
      <c r="AA27" s="123">
        <v>12</v>
      </c>
      <c r="AB27" s="123">
        <v>0</v>
      </c>
      <c r="AC27" s="123">
        <v>12</v>
      </c>
      <c r="AZ27" s="123">
        <v>1</v>
      </c>
      <c r="BA27" s="123">
        <f>IF(AZ27=1,G27,0)</f>
        <v>0</v>
      </c>
      <c r="BB27" s="123">
        <f>IF(AZ27=2,G27,0)</f>
        <v>0</v>
      </c>
      <c r="BC27" s="123">
        <f>IF(AZ27=3,G27,0)</f>
        <v>0</v>
      </c>
      <c r="BD27" s="123">
        <f>IF(AZ27=4,G27,0)</f>
        <v>0</v>
      </c>
      <c r="BE27" s="123">
        <f>IF(AZ27=5,G27,0)</f>
        <v>0</v>
      </c>
      <c r="CZ27" s="123">
        <v>0</v>
      </c>
    </row>
    <row r="28" spans="1:104" x14ac:dyDescent="0.2">
      <c r="A28" s="151">
        <v>13</v>
      </c>
      <c r="B28" s="152" t="s">
        <v>107</v>
      </c>
      <c r="C28" s="153" t="s">
        <v>108</v>
      </c>
      <c r="D28" s="154" t="s">
        <v>90</v>
      </c>
      <c r="E28" s="155">
        <v>8</v>
      </c>
      <c r="F28" s="155">
        <v>0</v>
      </c>
      <c r="G28" s="156">
        <f>E28*F28</f>
        <v>0</v>
      </c>
      <c r="O28" s="150">
        <v>2</v>
      </c>
      <c r="AA28" s="123">
        <v>12</v>
      </c>
      <c r="AB28" s="123">
        <v>0</v>
      </c>
      <c r="AC28" s="123">
        <v>13</v>
      </c>
      <c r="AZ28" s="123">
        <v>1</v>
      </c>
      <c r="BA28" s="123">
        <f>IF(AZ28=1,G28,0)</f>
        <v>0</v>
      </c>
      <c r="BB28" s="123">
        <f>IF(AZ28=2,G28,0)</f>
        <v>0</v>
      </c>
      <c r="BC28" s="123">
        <f>IF(AZ28=3,G28,0)</f>
        <v>0</v>
      </c>
      <c r="BD28" s="123">
        <f>IF(AZ28=4,G28,0)</f>
        <v>0</v>
      </c>
      <c r="BE28" s="123">
        <f>IF(AZ28=5,G28,0)</f>
        <v>0</v>
      </c>
      <c r="CZ28" s="123">
        <v>0</v>
      </c>
    </row>
    <row r="29" spans="1:104" x14ac:dyDescent="0.2">
      <c r="A29" s="151">
        <v>14</v>
      </c>
      <c r="B29" s="152" t="s">
        <v>109</v>
      </c>
      <c r="C29" s="153" t="s">
        <v>110</v>
      </c>
      <c r="D29" s="154" t="s">
        <v>73</v>
      </c>
      <c r="E29" s="155">
        <v>9</v>
      </c>
      <c r="F29" s="155">
        <v>0</v>
      </c>
      <c r="G29" s="156">
        <f>E29*F29</f>
        <v>0</v>
      </c>
      <c r="O29" s="150">
        <v>2</v>
      </c>
      <c r="AA29" s="123">
        <v>12</v>
      </c>
      <c r="AB29" s="123">
        <v>0</v>
      </c>
      <c r="AC29" s="123">
        <v>14</v>
      </c>
      <c r="AZ29" s="123">
        <v>1</v>
      </c>
      <c r="BA29" s="123">
        <f>IF(AZ29=1,G29,0)</f>
        <v>0</v>
      </c>
      <c r="BB29" s="123">
        <f>IF(AZ29=2,G29,0)</f>
        <v>0</v>
      </c>
      <c r="BC29" s="123">
        <f>IF(AZ29=3,G29,0)</f>
        <v>0</v>
      </c>
      <c r="BD29" s="123">
        <f>IF(AZ29=4,G29,0)</f>
        <v>0</v>
      </c>
      <c r="BE29" s="123">
        <f>IF(AZ29=5,G29,0)</f>
        <v>0</v>
      </c>
      <c r="CZ29" s="123">
        <v>9.2000000000000003E-4</v>
      </c>
    </row>
    <row r="30" spans="1:104" x14ac:dyDescent="0.2">
      <c r="A30" s="151">
        <v>15</v>
      </c>
      <c r="B30" s="152" t="s">
        <v>111</v>
      </c>
      <c r="C30" s="153" t="s">
        <v>112</v>
      </c>
      <c r="D30" s="154" t="s">
        <v>73</v>
      </c>
      <c r="E30" s="155">
        <v>3</v>
      </c>
      <c r="F30" s="155">
        <v>0</v>
      </c>
      <c r="G30" s="156">
        <f>E30*F30</f>
        <v>0</v>
      </c>
      <c r="O30" s="150">
        <v>2</v>
      </c>
      <c r="AA30" s="123">
        <v>12</v>
      </c>
      <c r="AB30" s="123">
        <v>0</v>
      </c>
      <c r="AC30" s="123">
        <v>15</v>
      </c>
      <c r="AZ30" s="123">
        <v>1</v>
      </c>
      <c r="BA30" s="123">
        <f>IF(AZ30=1,G30,0)</f>
        <v>0</v>
      </c>
      <c r="BB30" s="123">
        <f>IF(AZ30=2,G30,0)</f>
        <v>0</v>
      </c>
      <c r="BC30" s="123">
        <f>IF(AZ30=3,G30,0)</f>
        <v>0</v>
      </c>
      <c r="BD30" s="123">
        <f>IF(AZ30=4,G30,0)</f>
        <v>0</v>
      </c>
      <c r="BE30" s="123">
        <f>IF(AZ30=5,G30,0)</f>
        <v>0</v>
      </c>
      <c r="CZ30" s="123">
        <v>8.1999999999999998E-4</v>
      </c>
    </row>
    <row r="31" spans="1:104" x14ac:dyDescent="0.2">
      <c r="A31" s="157"/>
      <c r="B31" s="158" t="s">
        <v>66</v>
      </c>
      <c r="C31" s="159" t="str">
        <f>CONCATENATE(B25," ",C25)</f>
        <v>96 Bourání konstrukcí</v>
      </c>
      <c r="D31" s="157"/>
      <c r="E31" s="160"/>
      <c r="F31" s="160"/>
      <c r="G31" s="161">
        <f>SUM(G25:G30)</f>
        <v>0</v>
      </c>
      <c r="O31" s="150">
        <v>4</v>
      </c>
      <c r="BA31" s="162">
        <f>SUM(BA25:BA30)</f>
        <v>0</v>
      </c>
      <c r="BB31" s="162">
        <f>SUM(BB25:BB30)</f>
        <v>0</v>
      </c>
      <c r="BC31" s="162">
        <f>SUM(BC25:BC30)</f>
        <v>0</v>
      </c>
      <c r="BD31" s="162">
        <f>SUM(BD25:BD30)</f>
        <v>0</v>
      </c>
      <c r="BE31" s="162">
        <f>SUM(BE25:BE30)</f>
        <v>0</v>
      </c>
    </row>
    <row r="32" spans="1:104" x14ac:dyDescent="0.2">
      <c r="A32" s="143" t="s">
        <v>65</v>
      </c>
      <c r="B32" s="144" t="s">
        <v>113</v>
      </c>
      <c r="C32" s="145" t="s">
        <v>114</v>
      </c>
      <c r="D32" s="146"/>
      <c r="E32" s="147"/>
      <c r="F32" s="147"/>
      <c r="G32" s="148"/>
      <c r="H32" s="149"/>
      <c r="I32" s="149"/>
      <c r="O32" s="150">
        <v>1</v>
      </c>
    </row>
    <row r="33" spans="1:104" x14ac:dyDescent="0.2">
      <c r="A33" s="151">
        <v>16</v>
      </c>
      <c r="B33" s="152" t="s">
        <v>115</v>
      </c>
      <c r="C33" s="153" t="s">
        <v>116</v>
      </c>
      <c r="D33" s="154" t="s">
        <v>117</v>
      </c>
      <c r="E33" s="155">
        <v>4.5</v>
      </c>
      <c r="F33" s="155">
        <v>0</v>
      </c>
      <c r="G33" s="156">
        <f t="shared" ref="G33:G38" si="0">E33*F33</f>
        <v>0</v>
      </c>
      <c r="O33" s="150">
        <v>2</v>
      </c>
      <c r="AA33" s="123">
        <v>12</v>
      </c>
      <c r="AB33" s="123">
        <v>0</v>
      </c>
      <c r="AC33" s="123">
        <v>16</v>
      </c>
      <c r="AZ33" s="123">
        <v>1</v>
      </c>
      <c r="BA33" s="123">
        <f t="shared" ref="BA33:BA38" si="1">IF(AZ33=1,G33,0)</f>
        <v>0</v>
      </c>
      <c r="BB33" s="123">
        <f t="shared" ref="BB33:BB38" si="2">IF(AZ33=2,G33,0)</f>
        <v>0</v>
      </c>
      <c r="BC33" s="123">
        <f t="shared" ref="BC33:BC38" si="3">IF(AZ33=3,G33,0)</f>
        <v>0</v>
      </c>
      <c r="BD33" s="123">
        <f t="shared" ref="BD33:BD38" si="4">IF(AZ33=4,G33,0)</f>
        <v>0</v>
      </c>
      <c r="BE33" s="123">
        <f t="shared" ref="BE33:BE38" si="5">IF(AZ33=5,G33,0)</f>
        <v>0</v>
      </c>
      <c r="CZ33" s="123">
        <v>0</v>
      </c>
    </row>
    <row r="34" spans="1:104" x14ac:dyDescent="0.2">
      <c r="A34" s="151">
        <v>17</v>
      </c>
      <c r="B34" s="152" t="s">
        <v>118</v>
      </c>
      <c r="C34" s="153" t="s">
        <v>119</v>
      </c>
      <c r="D34" s="154" t="s">
        <v>117</v>
      </c>
      <c r="E34" s="155">
        <v>4.5</v>
      </c>
      <c r="F34" s="155">
        <v>0</v>
      </c>
      <c r="G34" s="156">
        <f t="shared" si="0"/>
        <v>0</v>
      </c>
      <c r="O34" s="150">
        <v>2</v>
      </c>
      <c r="AA34" s="123">
        <v>12</v>
      </c>
      <c r="AB34" s="123">
        <v>0</v>
      </c>
      <c r="AC34" s="123">
        <v>17</v>
      </c>
      <c r="AZ34" s="123">
        <v>1</v>
      </c>
      <c r="BA34" s="123">
        <f t="shared" si="1"/>
        <v>0</v>
      </c>
      <c r="BB34" s="123">
        <f t="shared" si="2"/>
        <v>0</v>
      </c>
      <c r="BC34" s="123">
        <f t="shared" si="3"/>
        <v>0</v>
      </c>
      <c r="BD34" s="123">
        <f t="shared" si="4"/>
        <v>0</v>
      </c>
      <c r="BE34" s="123">
        <f t="shared" si="5"/>
        <v>0</v>
      </c>
      <c r="CZ34" s="123">
        <v>0</v>
      </c>
    </row>
    <row r="35" spans="1:104" x14ac:dyDescent="0.2">
      <c r="A35" s="151">
        <v>18</v>
      </c>
      <c r="B35" s="152" t="s">
        <v>120</v>
      </c>
      <c r="C35" s="153" t="s">
        <v>121</v>
      </c>
      <c r="D35" s="154" t="s">
        <v>117</v>
      </c>
      <c r="E35" s="155">
        <v>4.5</v>
      </c>
      <c r="F35" s="155">
        <v>0</v>
      </c>
      <c r="G35" s="156">
        <f t="shared" si="0"/>
        <v>0</v>
      </c>
      <c r="O35" s="150">
        <v>2</v>
      </c>
      <c r="AA35" s="123">
        <v>12</v>
      </c>
      <c r="AB35" s="123">
        <v>0</v>
      </c>
      <c r="AC35" s="123">
        <v>18</v>
      </c>
      <c r="AZ35" s="123">
        <v>1</v>
      </c>
      <c r="BA35" s="123">
        <f t="shared" si="1"/>
        <v>0</v>
      </c>
      <c r="BB35" s="123">
        <f t="shared" si="2"/>
        <v>0</v>
      </c>
      <c r="BC35" s="123">
        <f t="shared" si="3"/>
        <v>0</v>
      </c>
      <c r="BD35" s="123">
        <f t="shared" si="4"/>
        <v>0</v>
      </c>
      <c r="BE35" s="123">
        <f t="shared" si="5"/>
        <v>0</v>
      </c>
      <c r="CZ35" s="123">
        <v>0</v>
      </c>
    </row>
    <row r="36" spans="1:104" x14ac:dyDescent="0.2">
      <c r="A36" s="151">
        <v>19</v>
      </c>
      <c r="B36" s="152" t="s">
        <v>122</v>
      </c>
      <c r="C36" s="153" t="s">
        <v>123</v>
      </c>
      <c r="D36" s="154" t="s">
        <v>117</v>
      </c>
      <c r="E36" s="155">
        <v>90</v>
      </c>
      <c r="F36" s="155">
        <v>0</v>
      </c>
      <c r="G36" s="156">
        <f t="shared" si="0"/>
        <v>0</v>
      </c>
      <c r="O36" s="150">
        <v>2</v>
      </c>
      <c r="AA36" s="123">
        <v>12</v>
      </c>
      <c r="AB36" s="123">
        <v>0</v>
      </c>
      <c r="AC36" s="123">
        <v>19</v>
      </c>
      <c r="AZ36" s="123">
        <v>1</v>
      </c>
      <c r="BA36" s="123">
        <f t="shared" si="1"/>
        <v>0</v>
      </c>
      <c r="BB36" s="123">
        <f t="shared" si="2"/>
        <v>0</v>
      </c>
      <c r="BC36" s="123">
        <f t="shared" si="3"/>
        <v>0</v>
      </c>
      <c r="BD36" s="123">
        <f t="shared" si="4"/>
        <v>0</v>
      </c>
      <c r="BE36" s="123">
        <f t="shared" si="5"/>
        <v>0</v>
      </c>
      <c r="CZ36" s="123">
        <v>0</v>
      </c>
    </row>
    <row r="37" spans="1:104" x14ac:dyDescent="0.2">
      <c r="A37" s="151">
        <v>20</v>
      </c>
      <c r="B37" s="152" t="s">
        <v>124</v>
      </c>
      <c r="C37" s="153" t="s">
        <v>125</v>
      </c>
      <c r="D37" s="154" t="s">
        <v>117</v>
      </c>
      <c r="E37" s="155">
        <v>4.5</v>
      </c>
      <c r="F37" s="155">
        <v>0</v>
      </c>
      <c r="G37" s="156">
        <f t="shared" si="0"/>
        <v>0</v>
      </c>
      <c r="O37" s="150">
        <v>2</v>
      </c>
      <c r="AA37" s="123">
        <v>12</v>
      </c>
      <c r="AB37" s="123">
        <v>0</v>
      </c>
      <c r="AC37" s="123">
        <v>20</v>
      </c>
      <c r="AZ37" s="123">
        <v>1</v>
      </c>
      <c r="BA37" s="123">
        <f t="shared" si="1"/>
        <v>0</v>
      </c>
      <c r="BB37" s="123">
        <f t="shared" si="2"/>
        <v>0</v>
      </c>
      <c r="BC37" s="123">
        <f t="shared" si="3"/>
        <v>0</v>
      </c>
      <c r="BD37" s="123">
        <f t="shared" si="4"/>
        <v>0</v>
      </c>
      <c r="BE37" s="123">
        <f t="shared" si="5"/>
        <v>0</v>
      </c>
      <c r="CZ37" s="123">
        <v>0</v>
      </c>
    </row>
    <row r="38" spans="1:104" x14ac:dyDescent="0.2">
      <c r="A38" s="151">
        <v>21</v>
      </c>
      <c r="B38" s="152" t="s">
        <v>126</v>
      </c>
      <c r="C38" s="153" t="s">
        <v>127</v>
      </c>
      <c r="D38" s="154" t="s">
        <v>117</v>
      </c>
      <c r="E38" s="155">
        <v>80</v>
      </c>
      <c r="F38" s="155">
        <v>0</v>
      </c>
      <c r="G38" s="156">
        <f t="shared" si="0"/>
        <v>0</v>
      </c>
      <c r="O38" s="150">
        <v>2</v>
      </c>
      <c r="AA38" s="123">
        <v>12</v>
      </c>
      <c r="AB38" s="123">
        <v>0</v>
      </c>
      <c r="AC38" s="123">
        <v>21</v>
      </c>
      <c r="AZ38" s="123">
        <v>1</v>
      </c>
      <c r="BA38" s="123">
        <f t="shared" si="1"/>
        <v>0</v>
      </c>
      <c r="BB38" s="123">
        <f t="shared" si="2"/>
        <v>0</v>
      </c>
      <c r="BC38" s="123">
        <f t="shared" si="3"/>
        <v>0</v>
      </c>
      <c r="BD38" s="123">
        <f t="shared" si="4"/>
        <v>0</v>
      </c>
      <c r="BE38" s="123">
        <f t="shared" si="5"/>
        <v>0</v>
      </c>
      <c r="CZ38" s="123">
        <v>0</v>
      </c>
    </row>
    <row r="39" spans="1:104" x14ac:dyDescent="0.2">
      <c r="A39" s="157"/>
      <c r="B39" s="158" t="s">
        <v>66</v>
      </c>
      <c r="C39" s="159" t="str">
        <f>CONCATENATE(B32," ",C32)</f>
        <v>97 Prorážení otvorů</v>
      </c>
      <c r="D39" s="157"/>
      <c r="E39" s="160"/>
      <c r="F39" s="160"/>
      <c r="G39" s="161">
        <f>SUM(G32:G38)</f>
        <v>0</v>
      </c>
      <c r="O39" s="150">
        <v>4</v>
      </c>
      <c r="BA39" s="162">
        <f>SUM(BA32:BA38)</f>
        <v>0</v>
      </c>
      <c r="BB39" s="162">
        <f>SUM(BB32:BB38)</f>
        <v>0</v>
      </c>
      <c r="BC39" s="162">
        <f>SUM(BC32:BC38)</f>
        <v>0</v>
      </c>
      <c r="BD39" s="162">
        <f>SUM(BD32:BD38)</f>
        <v>0</v>
      </c>
      <c r="BE39" s="162">
        <f>SUM(BE32:BE38)</f>
        <v>0</v>
      </c>
    </row>
    <row r="40" spans="1:104" x14ac:dyDescent="0.2">
      <c r="A40" s="143" t="s">
        <v>65</v>
      </c>
      <c r="B40" s="144" t="s">
        <v>128</v>
      </c>
      <c r="C40" s="145" t="s">
        <v>129</v>
      </c>
      <c r="D40" s="146"/>
      <c r="E40" s="147"/>
      <c r="F40" s="147"/>
      <c r="G40" s="148"/>
      <c r="H40" s="149"/>
      <c r="I40" s="149"/>
      <c r="O40" s="150">
        <v>1</v>
      </c>
    </row>
    <row r="41" spans="1:104" x14ac:dyDescent="0.2">
      <c r="A41" s="151">
        <v>22</v>
      </c>
      <c r="B41" s="152" t="s">
        <v>130</v>
      </c>
      <c r="C41" s="153" t="s">
        <v>131</v>
      </c>
      <c r="D41" s="154" t="s">
        <v>117</v>
      </c>
      <c r="E41" s="155">
        <v>4.5</v>
      </c>
      <c r="F41" s="155">
        <v>0</v>
      </c>
      <c r="G41" s="156">
        <f>E41*F41</f>
        <v>0</v>
      </c>
      <c r="O41" s="150">
        <v>2</v>
      </c>
      <c r="AA41" s="123">
        <v>12</v>
      </c>
      <c r="AB41" s="123">
        <v>0</v>
      </c>
      <c r="AC41" s="123">
        <v>22</v>
      </c>
      <c r="AZ41" s="123">
        <v>1</v>
      </c>
      <c r="BA41" s="123">
        <f>IF(AZ41=1,G41,0)</f>
        <v>0</v>
      </c>
      <c r="BB41" s="123">
        <f>IF(AZ41=2,G41,0)</f>
        <v>0</v>
      </c>
      <c r="BC41" s="123">
        <f>IF(AZ41=3,G41,0)</f>
        <v>0</v>
      </c>
      <c r="BD41" s="123">
        <f>IF(AZ41=4,G41,0)</f>
        <v>0</v>
      </c>
      <c r="BE41" s="123">
        <f>IF(AZ41=5,G41,0)</f>
        <v>0</v>
      </c>
      <c r="CZ41" s="123">
        <v>0</v>
      </c>
    </row>
    <row r="42" spans="1:104" x14ac:dyDescent="0.2">
      <c r="A42" s="157"/>
      <c r="B42" s="158" t="s">
        <v>66</v>
      </c>
      <c r="C42" s="159" t="str">
        <f>CONCATENATE(B40," ",C40)</f>
        <v>99 Staveništní přesun hmot</v>
      </c>
      <c r="D42" s="157"/>
      <c r="E42" s="160"/>
      <c r="F42" s="160"/>
      <c r="G42" s="161">
        <f>SUM(G40:G41)</f>
        <v>0</v>
      </c>
      <c r="O42" s="150">
        <v>4</v>
      </c>
      <c r="BA42" s="162">
        <f>SUM(BA40:BA41)</f>
        <v>0</v>
      </c>
      <c r="BB42" s="162">
        <f>SUM(BB40:BB41)</f>
        <v>0</v>
      </c>
      <c r="BC42" s="162">
        <f>SUM(BC40:BC41)</f>
        <v>0</v>
      </c>
      <c r="BD42" s="162">
        <f>SUM(BD40:BD41)</f>
        <v>0</v>
      </c>
      <c r="BE42" s="162">
        <f>SUM(BE40:BE41)</f>
        <v>0</v>
      </c>
    </row>
    <row r="43" spans="1:104" x14ac:dyDescent="0.2">
      <c r="A43" s="143" t="s">
        <v>65</v>
      </c>
      <c r="B43" s="144" t="s">
        <v>132</v>
      </c>
      <c r="C43" s="145" t="s">
        <v>133</v>
      </c>
      <c r="D43" s="146"/>
      <c r="E43" s="147"/>
      <c r="F43" s="147"/>
      <c r="G43" s="148"/>
      <c r="H43" s="149"/>
      <c r="I43" s="149"/>
      <c r="O43" s="150">
        <v>1</v>
      </c>
    </row>
    <row r="44" spans="1:104" x14ac:dyDescent="0.2">
      <c r="A44" s="151">
        <v>23</v>
      </c>
      <c r="B44" s="152" t="s">
        <v>134</v>
      </c>
      <c r="C44" s="153" t="s">
        <v>135</v>
      </c>
      <c r="D44" s="154" t="s">
        <v>81</v>
      </c>
      <c r="E44" s="155">
        <v>4.5</v>
      </c>
      <c r="F44" s="155">
        <v>0</v>
      </c>
      <c r="G44" s="156">
        <f>E44*F44</f>
        <v>0</v>
      </c>
      <c r="O44" s="150">
        <v>2</v>
      </c>
      <c r="AA44" s="123">
        <v>12</v>
      </c>
      <c r="AB44" s="123">
        <v>0</v>
      </c>
      <c r="AC44" s="123">
        <v>23</v>
      </c>
      <c r="AZ44" s="123">
        <v>2</v>
      </c>
      <c r="BA44" s="123">
        <f>IF(AZ44=1,G44,0)</f>
        <v>0</v>
      </c>
      <c r="BB44" s="123">
        <f>IF(AZ44=2,G44,0)</f>
        <v>0</v>
      </c>
      <c r="BC44" s="123">
        <f>IF(AZ44=3,G44,0)</f>
        <v>0</v>
      </c>
      <c r="BD44" s="123">
        <f>IF(AZ44=4,G44,0)</f>
        <v>0</v>
      </c>
      <c r="BE44" s="123">
        <f>IF(AZ44=5,G44,0)</f>
        <v>0</v>
      </c>
      <c r="CZ44" s="123">
        <v>3.6099999999999999E-3</v>
      </c>
    </row>
    <row r="45" spans="1:104" x14ac:dyDescent="0.2">
      <c r="A45" s="157"/>
      <c r="B45" s="158" t="s">
        <v>66</v>
      </c>
      <c r="C45" s="159" t="str">
        <f>CONCATENATE(B43," ",C43)</f>
        <v>764 Konstrukce klempířské</v>
      </c>
      <c r="D45" s="157"/>
      <c r="E45" s="160"/>
      <c r="F45" s="160"/>
      <c r="G45" s="161">
        <f>SUM(G43:G44)</f>
        <v>0</v>
      </c>
      <c r="O45" s="150">
        <v>4</v>
      </c>
      <c r="BA45" s="162">
        <f>SUM(BA43:BA44)</f>
        <v>0</v>
      </c>
      <c r="BB45" s="162">
        <f>SUM(BB43:BB44)</f>
        <v>0</v>
      </c>
      <c r="BC45" s="162">
        <f>SUM(BC43:BC44)</f>
        <v>0</v>
      </c>
      <c r="BD45" s="162">
        <f>SUM(BD43:BD44)</f>
        <v>0</v>
      </c>
      <c r="BE45" s="162">
        <f>SUM(BE43:BE44)</f>
        <v>0</v>
      </c>
    </row>
    <row r="46" spans="1:104" x14ac:dyDescent="0.2">
      <c r="A46" s="143" t="s">
        <v>65</v>
      </c>
      <c r="B46" s="144" t="s">
        <v>136</v>
      </c>
      <c r="C46" s="145" t="s">
        <v>137</v>
      </c>
      <c r="D46" s="146"/>
      <c r="E46" s="147"/>
      <c r="F46" s="147"/>
      <c r="G46" s="148"/>
      <c r="H46" s="149"/>
      <c r="I46" s="149"/>
      <c r="O46" s="150">
        <v>1</v>
      </c>
    </row>
    <row r="47" spans="1:104" x14ac:dyDescent="0.2">
      <c r="A47" s="151">
        <v>24</v>
      </c>
      <c r="B47" s="152" t="s">
        <v>138</v>
      </c>
      <c r="C47" s="153" t="s">
        <v>139</v>
      </c>
      <c r="D47" s="154" t="s">
        <v>90</v>
      </c>
      <c r="E47" s="155">
        <v>3</v>
      </c>
      <c r="F47" s="155">
        <v>0</v>
      </c>
      <c r="G47" s="156">
        <f t="shared" ref="G47:G60" si="6">E47*F47</f>
        <v>0</v>
      </c>
      <c r="O47" s="150">
        <v>2</v>
      </c>
      <c r="AA47" s="123">
        <v>12</v>
      </c>
      <c r="AB47" s="123">
        <v>0</v>
      </c>
      <c r="AC47" s="123">
        <v>24</v>
      </c>
      <c r="AZ47" s="123">
        <v>2</v>
      </c>
      <c r="BA47" s="123">
        <f t="shared" ref="BA47:BA60" si="7">IF(AZ47=1,G47,0)</f>
        <v>0</v>
      </c>
      <c r="BB47" s="123">
        <f t="shared" ref="BB47:BB60" si="8">IF(AZ47=2,G47,0)</f>
        <v>0</v>
      </c>
      <c r="BC47" s="123">
        <f t="shared" ref="BC47:BC60" si="9">IF(AZ47=3,G47,0)</f>
        <v>0</v>
      </c>
      <c r="BD47" s="123">
        <f t="shared" ref="BD47:BD60" si="10">IF(AZ47=4,G47,0)</f>
        <v>0</v>
      </c>
      <c r="BE47" s="123">
        <f t="shared" ref="BE47:BE60" si="11">IF(AZ47=5,G47,0)</f>
        <v>0</v>
      </c>
      <c r="CZ47" s="123">
        <v>2.0000000000000002E-5</v>
      </c>
    </row>
    <row r="48" spans="1:104" x14ac:dyDescent="0.2">
      <c r="A48" s="151">
        <v>25</v>
      </c>
      <c r="B48" s="152" t="s">
        <v>140</v>
      </c>
      <c r="C48" s="153" t="s">
        <v>141</v>
      </c>
      <c r="D48" s="154" t="s">
        <v>90</v>
      </c>
      <c r="E48" s="155">
        <v>2</v>
      </c>
      <c r="F48" s="155">
        <v>0</v>
      </c>
      <c r="G48" s="156">
        <f t="shared" si="6"/>
        <v>0</v>
      </c>
      <c r="O48" s="150">
        <v>2</v>
      </c>
      <c r="AA48" s="123">
        <v>12</v>
      </c>
      <c r="AB48" s="123">
        <v>0</v>
      </c>
      <c r="AC48" s="123">
        <v>25</v>
      </c>
      <c r="AZ48" s="123">
        <v>2</v>
      </c>
      <c r="BA48" s="123">
        <f t="shared" si="7"/>
        <v>0</v>
      </c>
      <c r="BB48" s="123">
        <f t="shared" si="8"/>
        <v>0</v>
      </c>
      <c r="BC48" s="123">
        <f t="shared" si="9"/>
        <v>0</v>
      </c>
      <c r="BD48" s="123">
        <f t="shared" si="10"/>
        <v>0</v>
      </c>
      <c r="BE48" s="123">
        <f t="shared" si="11"/>
        <v>0</v>
      </c>
      <c r="CZ48" s="123">
        <v>1.0000000000000001E-5</v>
      </c>
    </row>
    <row r="49" spans="1:104" x14ac:dyDescent="0.2">
      <c r="A49" s="151">
        <v>26</v>
      </c>
      <c r="B49" s="152" t="s">
        <v>142</v>
      </c>
      <c r="C49" s="153" t="s">
        <v>143</v>
      </c>
      <c r="D49" s="154" t="s">
        <v>90</v>
      </c>
      <c r="E49" s="155">
        <v>7</v>
      </c>
      <c r="F49" s="155">
        <v>0</v>
      </c>
      <c r="G49" s="156">
        <f t="shared" si="6"/>
        <v>0</v>
      </c>
      <c r="O49" s="150">
        <v>2</v>
      </c>
      <c r="AA49" s="123">
        <v>12</v>
      </c>
      <c r="AB49" s="123">
        <v>0</v>
      </c>
      <c r="AC49" s="123">
        <v>26</v>
      </c>
      <c r="AZ49" s="123">
        <v>2</v>
      </c>
      <c r="BA49" s="123">
        <f t="shared" si="7"/>
        <v>0</v>
      </c>
      <c r="BB49" s="123">
        <f t="shared" si="8"/>
        <v>0</v>
      </c>
      <c r="BC49" s="123">
        <f t="shared" si="9"/>
        <v>0</v>
      </c>
      <c r="BD49" s="123">
        <f t="shared" si="10"/>
        <v>0</v>
      </c>
      <c r="BE49" s="123">
        <f t="shared" si="11"/>
        <v>0</v>
      </c>
      <c r="CZ49" s="123">
        <v>1.0000000000000001E-5</v>
      </c>
    </row>
    <row r="50" spans="1:104" ht="22.5" x14ac:dyDescent="0.2">
      <c r="A50" s="151">
        <v>27</v>
      </c>
      <c r="B50" s="152" t="s">
        <v>144</v>
      </c>
      <c r="C50" s="153" t="s">
        <v>145</v>
      </c>
      <c r="D50" s="154" t="s">
        <v>81</v>
      </c>
      <c r="E50" s="155">
        <v>13.2</v>
      </c>
      <c r="F50" s="155">
        <v>0</v>
      </c>
      <c r="G50" s="156">
        <f t="shared" si="6"/>
        <v>0</v>
      </c>
      <c r="O50" s="150">
        <v>2</v>
      </c>
      <c r="AA50" s="123">
        <v>12</v>
      </c>
      <c r="AB50" s="123">
        <v>0</v>
      </c>
      <c r="AC50" s="123">
        <v>27</v>
      </c>
      <c r="AZ50" s="123">
        <v>2</v>
      </c>
      <c r="BA50" s="123">
        <f t="shared" si="7"/>
        <v>0</v>
      </c>
      <c r="BB50" s="123">
        <f t="shared" si="8"/>
        <v>0</v>
      </c>
      <c r="BC50" s="123">
        <f t="shared" si="9"/>
        <v>0</v>
      </c>
      <c r="BD50" s="123">
        <f t="shared" si="10"/>
        <v>0</v>
      </c>
      <c r="BE50" s="123">
        <f t="shared" si="11"/>
        <v>0</v>
      </c>
      <c r="CZ50" s="123">
        <v>1.4999999999999999E-2</v>
      </c>
    </row>
    <row r="51" spans="1:104" ht="22.5" x14ac:dyDescent="0.2">
      <c r="A51" s="151">
        <v>28</v>
      </c>
      <c r="B51" s="152" t="s">
        <v>146</v>
      </c>
      <c r="C51" s="153" t="s">
        <v>147</v>
      </c>
      <c r="D51" s="154" t="s">
        <v>90</v>
      </c>
      <c r="E51" s="155">
        <v>2</v>
      </c>
      <c r="F51" s="155">
        <v>0</v>
      </c>
      <c r="G51" s="156">
        <f t="shared" si="6"/>
        <v>0</v>
      </c>
      <c r="O51" s="150">
        <v>2</v>
      </c>
      <c r="AA51" s="123">
        <v>12</v>
      </c>
      <c r="AB51" s="123">
        <v>0</v>
      </c>
      <c r="AC51" s="123">
        <v>28</v>
      </c>
      <c r="AZ51" s="123">
        <v>2</v>
      </c>
      <c r="BA51" s="123">
        <f t="shared" si="7"/>
        <v>0</v>
      </c>
      <c r="BB51" s="123">
        <f t="shared" si="8"/>
        <v>0</v>
      </c>
      <c r="BC51" s="123">
        <f t="shared" si="9"/>
        <v>0</v>
      </c>
      <c r="BD51" s="123">
        <f t="shared" si="10"/>
        <v>0</v>
      </c>
      <c r="BE51" s="123">
        <f t="shared" si="11"/>
        <v>0</v>
      </c>
      <c r="CZ51" s="123">
        <v>0.1</v>
      </c>
    </row>
    <row r="52" spans="1:104" ht="22.5" x14ac:dyDescent="0.2">
      <c r="A52" s="151">
        <v>29</v>
      </c>
      <c r="B52" s="152" t="s">
        <v>148</v>
      </c>
      <c r="C52" s="153" t="s">
        <v>149</v>
      </c>
      <c r="D52" s="154" t="s">
        <v>90</v>
      </c>
      <c r="E52" s="155">
        <v>1</v>
      </c>
      <c r="F52" s="155">
        <v>0</v>
      </c>
      <c r="G52" s="156">
        <f t="shared" si="6"/>
        <v>0</v>
      </c>
      <c r="O52" s="150">
        <v>2</v>
      </c>
      <c r="AA52" s="123">
        <v>12</v>
      </c>
      <c r="AB52" s="123">
        <v>0</v>
      </c>
      <c r="AC52" s="123">
        <v>29</v>
      </c>
      <c r="AZ52" s="123">
        <v>2</v>
      </c>
      <c r="BA52" s="123">
        <f t="shared" si="7"/>
        <v>0</v>
      </c>
      <c r="BB52" s="123">
        <f t="shared" si="8"/>
        <v>0</v>
      </c>
      <c r="BC52" s="123">
        <f t="shared" si="9"/>
        <v>0</v>
      </c>
      <c r="BD52" s="123">
        <f t="shared" si="10"/>
        <v>0</v>
      </c>
      <c r="BE52" s="123">
        <f t="shared" si="11"/>
        <v>0</v>
      </c>
      <c r="CZ52" s="123">
        <v>0.15</v>
      </c>
    </row>
    <row r="53" spans="1:104" ht="22.5" x14ac:dyDescent="0.2">
      <c r="A53" s="151">
        <v>30</v>
      </c>
      <c r="B53" s="152" t="s">
        <v>150</v>
      </c>
      <c r="C53" s="153" t="s">
        <v>151</v>
      </c>
      <c r="D53" s="154" t="s">
        <v>90</v>
      </c>
      <c r="E53" s="155">
        <v>1</v>
      </c>
      <c r="F53" s="155">
        <v>0</v>
      </c>
      <c r="G53" s="156">
        <f t="shared" si="6"/>
        <v>0</v>
      </c>
      <c r="O53" s="150">
        <v>2</v>
      </c>
      <c r="AA53" s="123">
        <v>12</v>
      </c>
      <c r="AB53" s="123">
        <v>0</v>
      </c>
      <c r="AC53" s="123">
        <v>30</v>
      </c>
      <c r="AZ53" s="123">
        <v>2</v>
      </c>
      <c r="BA53" s="123">
        <f t="shared" si="7"/>
        <v>0</v>
      </c>
      <c r="BB53" s="123">
        <f t="shared" si="8"/>
        <v>0</v>
      </c>
      <c r="BC53" s="123">
        <f t="shared" si="9"/>
        <v>0</v>
      </c>
      <c r="BD53" s="123">
        <f t="shared" si="10"/>
        <v>0</v>
      </c>
      <c r="BE53" s="123">
        <f t="shared" si="11"/>
        <v>0</v>
      </c>
      <c r="CZ53" s="123">
        <v>0.2</v>
      </c>
    </row>
    <row r="54" spans="1:104" ht="22.5" x14ac:dyDescent="0.2">
      <c r="A54" s="151">
        <v>31</v>
      </c>
      <c r="B54" s="152" t="s">
        <v>152</v>
      </c>
      <c r="C54" s="153" t="s">
        <v>153</v>
      </c>
      <c r="D54" s="154" t="s">
        <v>90</v>
      </c>
      <c r="E54" s="155">
        <v>1</v>
      </c>
      <c r="F54" s="155">
        <v>0</v>
      </c>
      <c r="G54" s="156">
        <f t="shared" si="6"/>
        <v>0</v>
      </c>
      <c r="O54" s="150">
        <v>2</v>
      </c>
      <c r="AA54" s="123">
        <v>12</v>
      </c>
      <c r="AB54" s="123">
        <v>0</v>
      </c>
      <c r="AC54" s="123">
        <v>31</v>
      </c>
      <c r="AZ54" s="123">
        <v>2</v>
      </c>
      <c r="BA54" s="123">
        <f t="shared" si="7"/>
        <v>0</v>
      </c>
      <c r="BB54" s="123">
        <f t="shared" si="8"/>
        <v>0</v>
      </c>
      <c r="BC54" s="123">
        <f t="shared" si="9"/>
        <v>0</v>
      </c>
      <c r="BD54" s="123">
        <f t="shared" si="10"/>
        <v>0</v>
      </c>
      <c r="BE54" s="123">
        <f t="shared" si="11"/>
        <v>0</v>
      </c>
      <c r="CZ54" s="123">
        <v>0.35</v>
      </c>
    </row>
    <row r="55" spans="1:104" ht="22.5" x14ac:dyDescent="0.2">
      <c r="A55" s="151">
        <v>32</v>
      </c>
      <c r="B55" s="152" t="s">
        <v>154</v>
      </c>
      <c r="C55" s="153" t="s">
        <v>155</v>
      </c>
      <c r="D55" s="154" t="s">
        <v>90</v>
      </c>
      <c r="E55" s="155">
        <v>2</v>
      </c>
      <c r="F55" s="155">
        <v>0</v>
      </c>
      <c r="G55" s="156">
        <f t="shared" si="6"/>
        <v>0</v>
      </c>
      <c r="O55" s="150">
        <v>2</v>
      </c>
      <c r="AA55" s="123">
        <v>12</v>
      </c>
      <c r="AB55" s="123">
        <v>0</v>
      </c>
      <c r="AC55" s="123">
        <v>32</v>
      </c>
      <c r="AZ55" s="123">
        <v>2</v>
      </c>
      <c r="BA55" s="123">
        <f t="shared" si="7"/>
        <v>0</v>
      </c>
      <c r="BB55" s="123">
        <f t="shared" si="8"/>
        <v>0</v>
      </c>
      <c r="BC55" s="123">
        <f t="shared" si="9"/>
        <v>0</v>
      </c>
      <c r="BD55" s="123">
        <f t="shared" si="10"/>
        <v>0</v>
      </c>
      <c r="BE55" s="123">
        <f t="shared" si="11"/>
        <v>0</v>
      </c>
      <c r="CZ55" s="123">
        <v>0.2</v>
      </c>
    </row>
    <row r="56" spans="1:104" ht="22.5" x14ac:dyDescent="0.2">
      <c r="A56" s="151">
        <v>33</v>
      </c>
      <c r="B56" s="152" t="s">
        <v>156</v>
      </c>
      <c r="C56" s="153" t="s">
        <v>157</v>
      </c>
      <c r="D56" s="154" t="s">
        <v>90</v>
      </c>
      <c r="E56" s="155">
        <v>1</v>
      </c>
      <c r="F56" s="155">
        <v>0</v>
      </c>
      <c r="G56" s="156">
        <f t="shared" si="6"/>
        <v>0</v>
      </c>
      <c r="O56" s="150">
        <v>2</v>
      </c>
      <c r="AA56" s="123">
        <v>12</v>
      </c>
      <c r="AB56" s="123">
        <v>0</v>
      </c>
      <c r="AC56" s="123">
        <v>33</v>
      </c>
      <c r="AZ56" s="123">
        <v>2</v>
      </c>
      <c r="BA56" s="123">
        <f t="shared" si="7"/>
        <v>0</v>
      </c>
      <c r="BB56" s="123">
        <f t="shared" si="8"/>
        <v>0</v>
      </c>
      <c r="BC56" s="123">
        <f t="shared" si="9"/>
        <v>0</v>
      </c>
      <c r="BD56" s="123">
        <f t="shared" si="10"/>
        <v>0</v>
      </c>
      <c r="BE56" s="123">
        <f t="shared" si="11"/>
        <v>0</v>
      </c>
      <c r="CZ56" s="123">
        <v>0.25</v>
      </c>
    </row>
    <row r="57" spans="1:104" ht="22.5" x14ac:dyDescent="0.2">
      <c r="A57" s="151">
        <v>34</v>
      </c>
      <c r="B57" s="152" t="s">
        <v>158</v>
      </c>
      <c r="C57" s="153" t="s">
        <v>159</v>
      </c>
      <c r="D57" s="154" t="s">
        <v>90</v>
      </c>
      <c r="E57" s="155">
        <v>1</v>
      </c>
      <c r="F57" s="155">
        <v>0</v>
      </c>
      <c r="G57" s="156">
        <f t="shared" si="6"/>
        <v>0</v>
      </c>
      <c r="O57" s="150">
        <v>2</v>
      </c>
      <c r="AA57" s="123">
        <v>12</v>
      </c>
      <c r="AB57" s="123">
        <v>0</v>
      </c>
      <c r="AC57" s="123">
        <v>34</v>
      </c>
      <c r="AZ57" s="123">
        <v>2</v>
      </c>
      <c r="BA57" s="123">
        <f t="shared" si="7"/>
        <v>0</v>
      </c>
      <c r="BB57" s="123">
        <f t="shared" si="8"/>
        <v>0</v>
      </c>
      <c r="BC57" s="123">
        <f t="shared" si="9"/>
        <v>0</v>
      </c>
      <c r="BD57" s="123">
        <f t="shared" si="10"/>
        <v>0</v>
      </c>
      <c r="BE57" s="123">
        <f t="shared" si="11"/>
        <v>0</v>
      </c>
      <c r="CZ57" s="123">
        <v>0.25</v>
      </c>
    </row>
    <row r="58" spans="1:104" ht="22.5" x14ac:dyDescent="0.2">
      <c r="A58" s="151">
        <v>35</v>
      </c>
      <c r="B58" s="152" t="s">
        <v>160</v>
      </c>
      <c r="C58" s="153" t="s">
        <v>161</v>
      </c>
      <c r="D58" s="154" t="s">
        <v>90</v>
      </c>
      <c r="E58" s="155">
        <v>3</v>
      </c>
      <c r="F58" s="155">
        <v>0</v>
      </c>
      <c r="G58" s="156">
        <f t="shared" si="6"/>
        <v>0</v>
      </c>
      <c r="O58" s="150">
        <v>2</v>
      </c>
      <c r="AA58" s="123">
        <v>12</v>
      </c>
      <c r="AB58" s="123">
        <v>0</v>
      </c>
      <c r="AC58" s="123">
        <v>35</v>
      </c>
      <c r="AZ58" s="123">
        <v>2</v>
      </c>
      <c r="BA58" s="123">
        <f t="shared" si="7"/>
        <v>0</v>
      </c>
      <c r="BB58" s="123">
        <f t="shared" si="8"/>
        <v>0</v>
      </c>
      <c r="BC58" s="123">
        <f t="shared" si="9"/>
        <v>0</v>
      </c>
      <c r="BD58" s="123">
        <f t="shared" si="10"/>
        <v>0</v>
      </c>
      <c r="BE58" s="123">
        <f t="shared" si="11"/>
        <v>0</v>
      </c>
      <c r="CZ58" s="123">
        <v>0.1</v>
      </c>
    </row>
    <row r="59" spans="1:104" ht="22.5" x14ac:dyDescent="0.2">
      <c r="A59" s="151">
        <v>36</v>
      </c>
      <c r="B59" s="152" t="s">
        <v>162</v>
      </c>
      <c r="C59" s="153" t="s">
        <v>163</v>
      </c>
      <c r="D59" s="154" t="s">
        <v>73</v>
      </c>
      <c r="E59" s="155">
        <v>47.71</v>
      </c>
      <c r="F59" s="155">
        <v>0</v>
      </c>
      <c r="G59" s="156">
        <f t="shared" si="6"/>
        <v>0</v>
      </c>
      <c r="O59" s="150">
        <v>2</v>
      </c>
      <c r="AA59" s="123">
        <v>12</v>
      </c>
      <c r="AB59" s="123">
        <v>0</v>
      </c>
      <c r="AC59" s="123">
        <v>36</v>
      </c>
      <c r="AZ59" s="123">
        <v>2</v>
      </c>
      <c r="BA59" s="123">
        <f t="shared" si="7"/>
        <v>0</v>
      </c>
      <c r="BB59" s="123">
        <f t="shared" si="8"/>
        <v>0</v>
      </c>
      <c r="BC59" s="123">
        <f t="shared" si="9"/>
        <v>0</v>
      </c>
      <c r="BD59" s="123">
        <f t="shared" si="10"/>
        <v>0</v>
      </c>
      <c r="BE59" s="123">
        <f t="shared" si="11"/>
        <v>0</v>
      </c>
      <c r="CZ59" s="123">
        <v>0.01</v>
      </c>
    </row>
    <row r="60" spans="1:104" x14ac:dyDescent="0.2">
      <c r="A60" s="151">
        <v>37</v>
      </c>
      <c r="B60" s="152" t="s">
        <v>164</v>
      </c>
      <c r="C60" s="153" t="s">
        <v>165</v>
      </c>
      <c r="D60" s="154" t="s">
        <v>117</v>
      </c>
      <c r="E60" s="155">
        <v>2.77</v>
      </c>
      <c r="F60" s="155">
        <v>0</v>
      </c>
      <c r="G60" s="156">
        <f t="shared" si="6"/>
        <v>0</v>
      </c>
      <c r="O60" s="150">
        <v>2</v>
      </c>
      <c r="AA60" s="123">
        <v>12</v>
      </c>
      <c r="AB60" s="123">
        <v>0</v>
      </c>
      <c r="AC60" s="123">
        <v>37</v>
      </c>
      <c r="AZ60" s="123">
        <v>2</v>
      </c>
      <c r="BA60" s="123">
        <f t="shared" si="7"/>
        <v>0</v>
      </c>
      <c r="BB60" s="123">
        <f t="shared" si="8"/>
        <v>0</v>
      </c>
      <c r="BC60" s="123">
        <f t="shared" si="9"/>
        <v>0</v>
      </c>
      <c r="BD60" s="123">
        <f t="shared" si="10"/>
        <v>0</v>
      </c>
      <c r="BE60" s="123">
        <f t="shared" si="11"/>
        <v>0</v>
      </c>
      <c r="CZ60" s="123">
        <v>0</v>
      </c>
    </row>
    <row r="61" spans="1:104" x14ac:dyDescent="0.2">
      <c r="A61" s="157"/>
      <c r="B61" s="158" t="s">
        <v>66</v>
      </c>
      <c r="C61" s="159" t="str">
        <f>CONCATENATE(B46," ",C46)</f>
        <v>766 Konstrukce truhlářské</v>
      </c>
      <c r="D61" s="157"/>
      <c r="E61" s="160"/>
      <c r="F61" s="160"/>
      <c r="G61" s="161">
        <f>SUM(G46:G60)</f>
        <v>0</v>
      </c>
      <c r="O61" s="150">
        <v>4</v>
      </c>
      <c r="BA61" s="162">
        <f>SUM(BA46:BA60)</f>
        <v>0</v>
      </c>
      <c r="BB61" s="162">
        <f>SUM(BB46:BB60)</f>
        <v>0</v>
      </c>
      <c r="BC61" s="162">
        <f>SUM(BC46:BC60)</f>
        <v>0</v>
      </c>
      <c r="BD61" s="162">
        <f>SUM(BD46:BD60)</f>
        <v>0</v>
      </c>
      <c r="BE61" s="162">
        <f>SUM(BE46:BE60)</f>
        <v>0</v>
      </c>
    </row>
    <row r="62" spans="1:104" x14ac:dyDescent="0.2">
      <c r="A62" s="143" t="s">
        <v>65</v>
      </c>
      <c r="B62" s="144" t="s">
        <v>166</v>
      </c>
      <c r="C62" s="145" t="s">
        <v>167</v>
      </c>
      <c r="D62" s="146"/>
      <c r="E62" s="147"/>
      <c r="F62" s="147"/>
      <c r="G62" s="148"/>
      <c r="H62" s="149"/>
      <c r="I62" s="149"/>
      <c r="O62" s="150">
        <v>1</v>
      </c>
    </row>
    <row r="63" spans="1:104" x14ac:dyDescent="0.2">
      <c r="A63" s="151">
        <v>38</v>
      </c>
      <c r="B63" s="152" t="s">
        <v>168</v>
      </c>
      <c r="C63" s="153" t="s">
        <v>169</v>
      </c>
      <c r="D63" s="154" t="s">
        <v>73</v>
      </c>
      <c r="E63" s="155">
        <v>31.65</v>
      </c>
      <c r="F63" s="155">
        <v>0</v>
      </c>
      <c r="G63" s="156">
        <f>E63*F63</f>
        <v>0</v>
      </c>
      <c r="O63" s="150">
        <v>2</v>
      </c>
      <c r="AA63" s="123">
        <v>12</v>
      </c>
      <c r="AB63" s="123">
        <v>0</v>
      </c>
      <c r="AC63" s="123">
        <v>38</v>
      </c>
      <c r="AZ63" s="123">
        <v>2</v>
      </c>
      <c r="BA63" s="123">
        <f>IF(AZ63=1,G63,0)</f>
        <v>0</v>
      </c>
      <c r="BB63" s="123">
        <f>IF(AZ63=2,G63,0)</f>
        <v>0</v>
      </c>
      <c r="BC63" s="123">
        <f>IF(AZ63=3,G63,0)</f>
        <v>0</v>
      </c>
      <c r="BD63" s="123">
        <f>IF(AZ63=4,G63,0)</f>
        <v>0</v>
      </c>
      <c r="BE63" s="123">
        <f>IF(AZ63=5,G63,0)</f>
        <v>0</v>
      </c>
      <c r="CZ63" s="123">
        <v>4.6000000000000001E-4</v>
      </c>
    </row>
    <row r="64" spans="1:104" x14ac:dyDescent="0.2">
      <c r="A64" s="157"/>
      <c r="B64" s="158" t="s">
        <v>66</v>
      </c>
      <c r="C64" s="159" t="str">
        <f>CONCATENATE(B62," ",C62)</f>
        <v>784 Malby</v>
      </c>
      <c r="D64" s="157"/>
      <c r="E64" s="160"/>
      <c r="F64" s="160"/>
      <c r="G64" s="161">
        <f>SUM(G62:G63)</f>
        <v>0</v>
      </c>
      <c r="O64" s="150">
        <v>4</v>
      </c>
      <c r="BA64" s="162">
        <f>SUM(BA62:BA63)</f>
        <v>0</v>
      </c>
      <c r="BB64" s="162">
        <f>SUM(BB62:BB63)</f>
        <v>0</v>
      </c>
      <c r="BC64" s="162">
        <f>SUM(BC62:BC63)</f>
        <v>0</v>
      </c>
      <c r="BD64" s="162">
        <f>SUM(BD62:BD63)</f>
        <v>0</v>
      </c>
      <c r="BE64" s="162">
        <f>SUM(BE62:BE63)</f>
        <v>0</v>
      </c>
    </row>
    <row r="65" spans="1:7" x14ac:dyDescent="0.2">
      <c r="A65" s="124"/>
      <c r="B65" s="124"/>
      <c r="C65" s="124"/>
      <c r="D65" s="124"/>
      <c r="E65" s="124"/>
      <c r="F65" s="124"/>
      <c r="G65" s="124"/>
    </row>
    <row r="66" spans="1:7" x14ac:dyDescent="0.2">
      <c r="E66" s="123"/>
    </row>
    <row r="67" spans="1:7" x14ac:dyDescent="0.2">
      <c r="E67" s="123"/>
    </row>
    <row r="68" spans="1:7" x14ac:dyDescent="0.2">
      <c r="E68" s="123"/>
    </row>
    <row r="69" spans="1:7" x14ac:dyDescent="0.2">
      <c r="E69" s="123"/>
    </row>
    <row r="70" spans="1:7" x14ac:dyDescent="0.2">
      <c r="E70" s="123"/>
    </row>
    <row r="71" spans="1:7" x14ac:dyDescent="0.2">
      <c r="E71" s="123"/>
    </row>
    <row r="72" spans="1:7" x14ac:dyDescent="0.2">
      <c r="E72" s="123"/>
    </row>
    <row r="73" spans="1:7" x14ac:dyDescent="0.2">
      <c r="E73" s="123"/>
    </row>
    <row r="74" spans="1:7" x14ac:dyDescent="0.2">
      <c r="E74" s="123"/>
    </row>
    <row r="75" spans="1:7" x14ac:dyDescent="0.2">
      <c r="E75" s="123"/>
    </row>
    <row r="76" spans="1:7" x14ac:dyDescent="0.2">
      <c r="E76" s="123"/>
    </row>
    <row r="77" spans="1:7" x14ac:dyDescent="0.2">
      <c r="E77" s="123"/>
    </row>
    <row r="78" spans="1:7" x14ac:dyDescent="0.2">
      <c r="E78" s="123"/>
    </row>
    <row r="79" spans="1:7" x14ac:dyDescent="0.2">
      <c r="E79" s="123"/>
    </row>
    <row r="80" spans="1:7" x14ac:dyDescent="0.2">
      <c r="E80" s="123"/>
    </row>
    <row r="81" spans="1:7" x14ac:dyDescent="0.2">
      <c r="E81" s="123"/>
    </row>
    <row r="82" spans="1:7" x14ac:dyDescent="0.2">
      <c r="E82" s="123"/>
    </row>
    <row r="83" spans="1:7" x14ac:dyDescent="0.2">
      <c r="E83" s="123"/>
    </row>
    <row r="84" spans="1:7" x14ac:dyDescent="0.2">
      <c r="E84" s="123"/>
    </row>
    <row r="85" spans="1:7" x14ac:dyDescent="0.2">
      <c r="E85" s="123"/>
    </row>
    <row r="86" spans="1:7" x14ac:dyDescent="0.2">
      <c r="E86" s="123"/>
    </row>
    <row r="87" spans="1:7" x14ac:dyDescent="0.2">
      <c r="E87" s="123"/>
    </row>
    <row r="88" spans="1:7" x14ac:dyDescent="0.2">
      <c r="A88" s="163"/>
      <c r="B88" s="163"/>
      <c r="C88" s="163"/>
      <c r="D88" s="163"/>
      <c r="E88" s="163"/>
      <c r="F88" s="163"/>
      <c r="G88" s="163"/>
    </row>
    <row r="89" spans="1:7" x14ac:dyDescent="0.2">
      <c r="A89" s="163"/>
      <c r="B89" s="163"/>
      <c r="C89" s="163"/>
      <c r="D89" s="163"/>
      <c r="E89" s="163"/>
      <c r="F89" s="163"/>
      <c r="G89" s="163"/>
    </row>
    <row r="90" spans="1:7" x14ac:dyDescent="0.2">
      <c r="A90" s="163"/>
      <c r="B90" s="163"/>
      <c r="C90" s="163"/>
      <c r="D90" s="163"/>
      <c r="E90" s="163"/>
      <c r="F90" s="163"/>
      <c r="G90" s="163"/>
    </row>
    <row r="91" spans="1:7" x14ac:dyDescent="0.2">
      <c r="A91" s="163"/>
      <c r="B91" s="163"/>
      <c r="C91" s="163"/>
      <c r="D91" s="163"/>
      <c r="E91" s="163"/>
      <c r="F91" s="163"/>
      <c r="G91" s="163"/>
    </row>
    <row r="92" spans="1:7" x14ac:dyDescent="0.2">
      <c r="E92" s="123"/>
    </row>
    <row r="93" spans="1:7" x14ac:dyDescent="0.2">
      <c r="E93" s="123"/>
    </row>
    <row r="94" spans="1:7" x14ac:dyDescent="0.2">
      <c r="E94" s="123"/>
    </row>
    <row r="95" spans="1:7" x14ac:dyDescent="0.2">
      <c r="E95" s="123"/>
    </row>
    <row r="96" spans="1:7" x14ac:dyDescent="0.2">
      <c r="E96" s="123"/>
    </row>
    <row r="97" spans="5:5" x14ac:dyDescent="0.2">
      <c r="E97" s="123"/>
    </row>
    <row r="98" spans="5:5" x14ac:dyDescent="0.2">
      <c r="E98" s="123"/>
    </row>
    <row r="99" spans="5:5" x14ac:dyDescent="0.2">
      <c r="E99" s="123"/>
    </row>
    <row r="100" spans="5:5" x14ac:dyDescent="0.2">
      <c r="E100" s="123"/>
    </row>
    <row r="101" spans="5:5" x14ac:dyDescent="0.2">
      <c r="E101" s="123"/>
    </row>
    <row r="102" spans="5:5" x14ac:dyDescent="0.2">
      <c r="E102" s="123"/>
    </row>
    <row r="103" spans="5:5" x14ac:dyDescent="0.2">
      <c r="E103" s="123"/>
    </row>
    <row r="104" spans="5:5" x14ac:dyDescent="0.2">
      <c r="E104" s="123"/>
    </row>
    <row r="105" spans="5:5" x14ac:dyDescent="0.2">
      <c r="E105" s="123"/>
    </row>
    <row r="106" spans="5:5" x14ac:dyDescent="0.2">
      <c r="E106" s="123"/>
    </row>
    <row r="107" spans="5:5" x14ac:dyDescent="0.2">
      <c r="E107" s="123"/>
    </row>
    <row r="108" spans="5:5" x14ac:dyDescent="0.2">
      <c r="E108" s="123"/>
    </row>
    <row r="109" spans="5:5" x14ac:dyDescent="0.2">
      <c r="E109" s="123"/>
    </row>
    <row r="110" spans="5:5" x14ac:dyDescent="0.2">
      <c r="E110" s="123"/>
    </row>
    <row r="111" spans="5:5" x14ac:dyDescent="0.2">
      <c r="E111" s="123"/>
    </row>
    <row r="112" spans="5:5" x14ac:dyDescent="0.2">
      <c r="E112" s="123"/>
    </row>
    <row r="113" spans="1:7" x14ac:dyDescent="0.2">
      <c r="E113" s="123"/>
    </row>
    <row r="114" spans="1:7" x14ac:dyDescent="0.2">
      <c r="E114" s="123"/>
    </row>
    <row r="115" spans="1:7" x14ac:dyDescent="0.2">
      <c r="E115" s="123"/>
    </row>
    <row r="116" spans="1:7" x14ac:dyDescent="0.2">
      <c r="E116" s="123"/>
    </row>
    <row r="117" spans="1:7" x14ac:dyDescent="0.2">
      <c r="E117" s="123"/>
    </row>
    <row r="118" spans="1:7" x14ac:dyDescent="0.2">
      <c r="E118" s="123"/>
    </row>
    <row r="119" spans="1:7" x14ac:dyDescent="0.2">
      <c r="E119" s="123"/>
    </row>
    <row r="120" spans="1:7" x14ac:dyDescent="0.2">
      <c r="E120" s="123"/>
    </row>
    <row r="121" spans="1:7" x14ac:dyDescent="0.2">
      <c r="E121" s="123"/>
    </row>
    <row r="122" spans="1:7" x14ac:dyDescent="0.2">
      <c r="E122" s="123"/>
    </row>
    <row r="123" spans="1:7" x14ac:dyDescent="0.2">
      <c r="A123" s="164"/>
      <c r="B123" s="164"/>
    </row>
    <row r="124" spans="1:7" x14ac:dyDescent="0.2">
      <c r="A124" s="163"/>
      <c r="B124" s="163"/>
      <c r="C124" s="166"/>
      <c r="D124" s="166"/>
      <c r="E124" s="167"/>
      <c r="F124" s="166"/>
      <c r="G124" s="168"/>
    </row>
    <row r="125" spans="1:7" x14ac:dyDescent="0.2">
      <c r="A125" s="169"/>
      <c r="B125" s="169"/>
      <c r="C125" s="163"/>
      <c r="D125" s="163"/>
      <c r="E125" s="170"/>
      <c r="F125" s="163"/>
      <c r="G125" s="163"/>
    </row>
    <row r="126" spans="1:7" x14ac:dyDescent="0.2">
      <c r="A126" s="163"/>
      <c r="B126" s="163"/>
      <c r="C126" s="163"/>
      <c r="D126" s="163"/>
      <c r="E126" s="170"/>
      <c r="F126" s="163"/>
      <c r="G126" s="163"/>
    </row>
    <row r="127" spans="1:7" x14ac:dyDescent="0.2">
      <c r="A127" s="163"/>
      <c r="B127" s="163"/>
      <c r="C127" s="163"/>
      <c r="D127" s="163"/>
      <c r="E127" s="170"/>
      <c r="F127" s="163"/>
      <c r="G127" s="163"/>
    </row>
    <row r="128" spans="1:7" x14ac:dyDescent="0.2">
      <c r="A128" s="163"/>
      <c r="B128" s="163"/>
      <c r="C128" s="163"/>
      <c r="D128" s="163"/>
      <c r="E128" s="170"/>
      <c r="F128" s="163"/>
      <c r="G128" s="163"/>
    </row>
    <row r="129" spans="1:7" x14ac:dyDescent="0.2">
      <c r="A129" s="163"/>
      <c r="B129" s="163"/>
      <c r="C129" s="163"/>
      <c r="D129" s="163"/>
      <c r="E129" s="170"/>
      <c r="F129" s="163"/>
      <c r="G129" s="163"/>
    </row>
    <row r="130" spans="1:7" x14ac:dyDescent="0.2">
      <c r="A130" s="163"/>
      <c r="B130" s="163"/>
      <c r="C130" s="163"/>
      <c r="D130" s="163"/>
      <c r="E130" s="170"/>
      <c r="F130" s="163"/>
      <c r="G130" s="163"/>
    </row>
    <row r="131" spans="1:7" x14ac:dyDescent="0.2">
      <c r="A131" s="163"/>
      <c r="B131" s="163"/>
      <c r="C131" s="163"/>
      <c r="D131" s="163"/>
      <c r="E131" s="170"/>
      <c r="F131" s="163"/>
      <c r="G131" s="163"/>
    </row>
    <row r="132" spans="1:7" x14ac:dyDescent="0.2">
      <c r="A132" s="163"/>
      <c r="B132" s="163"/>
      <c r="C132" s="163"/>
      <c r="D132" s="163"/>
      <c r="E132" s="170"/>
      <c r="F132" s="163"/>
      <c r="G132" s="163"/>
    </row>
    <row r="133" spans="1:7" x14ac:dyDescent="0.2">
      <c r="A133" s="163"/>
      <c r="B133" s="163"/>
      <c r="C133" s="163"/>
      <c r="D133" s="163"/>
      <c r="E133" s="170"/>
      <c r="F133" s="163"/>
      <c r="G133" s="163"/>
    </row>
    <row r="134" spans="1:7" x14ac:dyDescent="0.2">
      <c r="A134" s="163"/>
      <c r="B134" s="163"/>
      <c r="C134" s="163"/>
      <c r="D134" s="163"/>
      <c r="E134" s="170"/>
      <c r="F134" s="163"/>
      <c r="G134" s="163"/>
    </row>
    <row r="135" spans="1:7" x14ac:dyDescent="0.2">
      <c r="A135" s="163"/>
      <c r="B135" s="163"/>
      <c r="C135" s="163"/>
      <c r="D135" s="163"/>
      <c r="E135" s="170"/>
      <c r="F135" s="163"/>
      <c r="G135" s="163"/>
    </row>
    <row r="136" spans="1:7" x14ac:dyDescent="0.2">
      <c r="A136" s="163"/>
      <c r="B136" s="163"/>
      <c r="C136" s="163"/>
      <c r="D136" s="163"/>
      <c r="E136" s="170"/>
      <c r="F136" s="163"/>
      <c r="G136" s="163"/>
    </row>
    <row r="137" spans="1:7" x14ac:dyDescent="0.2">
      <c r="A137" s="163"/>
      <c r="B137" s="163"/>
      <c r="C137" s="163"/>
      <c r="D137" s="163"/>
      <c r="E137" s="170"/>
      <c r="F137" s="163"/>
      <c r="G137" s="163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Nováková Michaela</cp:lastModifiedBy>
  <dcterms:created xsi:type="dcterms:W3CDTF">2014-09-23T13:28:27Z</dcterms:created>
  <dcterms:modified xsi:type="dcterms:W3CDTF">2014-10-01T11:13:52Z</dcterms:modified>
</cp:coreProperties>
</file>