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charek\Documents\"/>
    </mc:Choice>
  </mc:AlternateContent>
  <bookViews>
    <workbookView xWindow="360" yWindow="315" windowWidth="28395" windowHeight="1252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Rekapitulace!$G$25</definedName>
    <definedName name="Dodavka0">Položky!#REF!</definedName>
    <definedName name="HSV">Rekapitulace!$E$25</definedName>
    <definedName name="HSV0">Položky!#REF!</definedName>
    <definedName name="HZS">Rekapitulace!$I$25</definedName>
    <definedName name="HZS0">Položky!#REF!</definedName>
    <definedName name="JKSO">'Krycí list'!$F$4</definedName>
    <definedName name="MJ">'Krycí list'!$G$4</definedName>
    <definedName name="Mont">Rekapitulace!$H$25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Položky!$A$1:$G$108</definedName>
    <definedName name="_xlnm.Print_Area" localSheetId="1">Rekapitulace!$A$1:$I$32</definedName>
    <definedName name="PocetMJ">'Krycí list'!$G$7</definedName>
    <definedName name="Poznamka">'Krycí list'!$B$37</definedName>
    <definedName name="Projektant">'Krycí list'!$C$7</definedName>
    <definedName name="PSV">Rekapitulace!$F$25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62913"/>
</workbook>
</file>

<file path=xl/calcChain.xml><?xml version="1.0" encoding="utf-8"?>
<calcChain xmlns="http://schemas.openxmlformats.org/spreadsheetml/2006/main">
  <c r="C4" i="3" l="1"/>
  <c r="D14" i="1" l="1"/>
  <c r="BE107" i="3"/>
  <c r="BD107" i="3"/>
  <c r="BC107" i="3"/>
  <c r="BB107" i="3"/>
  <c r="BA107" i="3"/>
  <c r="G107" i="3"/>
  <c r="BE106" i="3"/>
  <c r="BD106" i="3"/>
  <c r="BC106" i="3"/>
  <c r="BB106" i="3"/>
  <c r="G106" i="3"/>
  <c r="BA106" i="3" s="1"/>
  <c r="BE105" i="3"/>
  <c r="BD105" i="3"/>
  <c r="BC105" i="3"/>
  <c r="BB105" i="3"/>
  <c r="BA105" i="3"/>
  <c r="G105" i="3"/>
  <c r="BE104" i="3"/>
  <c r="BD104" i="3"/>
  <c r="BD108" i="3" s="1"/>
  <c r="H24" i="2" s="1"/>
  <c r="BC104" i="3"/>
  <c r="BB104" i="3"/>
  <c r="G104" i="3"/>
  <c r="BA104" i="3" s="1"/>
  <c r="BE103" i="3"/>
  <c r="BD103" i="3"/>
  <c r="BC103" i="3"/>
  <c r="BB103" i="3"/>
  <c r="BA103" i="3"/>
  <c r="G103" i="3"/>
  <c r="B24" i="2"/>
  <c r="A24" i="2"/>
  <c r="C108" i="3"/>
  <c r="BE100" i="3"/>
  <c r="BD100" i="3"/>
  <c r="BC100" i="3"/>
  <c r="BB100" i="3"/>
  <c r="G100" i="3"/>
  <c r="BA100" i="3" s="1"/>
  <c r="BE99" i="3"/>
  <c r="BD99" i="3"/>
  <c r="BC99" i="3"/>
  <c r="BB99" i="3"/>
  <c r="G99" i="3"/>
  <c r="BA99" i="3" s="1"/>
  <c r="BE98" i="3"/>
  <c r="BD98" i="3"/>
  <c r="BC98" i="3"/>
  <c r="BB98" i="3"/>
  <c r="G98" i="3"/>
  <c r="BA98" i="3" s="1"/>
  <c r="BE97" i="3"/>
  <c r="BD97" i="3"/>
  <c r="BC97" i="3"/>
  <c r="BB97" i="3"/>
  <c r="G97" i="3"/>
  <c r="BA97" i="3" s="1"/>
  <c r="BE96" i="3"/>
  <c r="BD96" i="3"/>
  <c r="BC96" i="3"/>
  <c r="BB96" i="3"/>
  <c r="G96" i="3"/>
  <c r="BA96" i="3" s="1"/>
  <c r="BE95" i="3"/>
  <c r="BD95" i="3"/>
  <c r="BC95" i="3"/>
  <c r="BB95" i="3"/>
  <c r="G95" i="3"/>
  <c r="BA95" i="3" s="1"/>
  <c r="BE94" i="3"/>
  <c r="BD94" i="3"/>
  <c r="BC94" i="3"/>
  <c r="BB94" i="3"/>
  <c r="G94" i="3"/>
  <c r="BA94" i="3" s="1"/>
  <c r="BE93" i="3"/>
  <c r="BD93" i="3"/>
  <c r="BC93" i="3"/>
  <c r="BB93" i="3"/>
  <c r="G93" i="3"/>
  <c r="BA93" i="3" s="1"/>
  <c r="BE92" i="3"/>
  <c r="BD92" i="3"/>
  <c r="BC92" i="3"/>
  <c r="BB92" i="3"/>
  <c r="G92" i="3"/>
  <c r="BA92" i="3" s="1"/>
  <c r="BE91" i="3"/>
  <c r="BD91" i="3"/>
  <c r="BC91" i="3"/>
  <c r="BB91" i="3"/>
  <c r="G91" i="3"/>
  <c r="BA91" i="3" s="1"/>
  <c r="BE90" i="3"/>
  <c r="BD90" i="3"/>
  <c r="BC90" i="3"/>
  <c r="BB90" i="3"/>
  <c r="G90" i="3"/>
  <c r="BA90" i="3" s="1"/>
  <c r="BE89" i="3"/>
  <c r="BD89" i="3"/>
  <c r="BC89" i="3"/>
  <c r="BB89" i="3"/>
  <c r="BA89" i="3"/>
  <c r="G89" i="3"/>
  <c r="BE88" i="3"/>
  <c r="BD88" i="3"/>
  <c r="BC88" i="3"/>
  <c r="BB88" i="3"/>
  <c r="G88" i="3"/>
  <c r="BA88" i="3" s="1"/>
  <c r="BE87" i="3"/>
  <c r="BD87" i="3"/>
  <c r="BD101" i="3" s="1"/>
  <c r="H23" i="2" s="1"/>
  <c r="BC87" i="3"/>
  <c r="BB87" i="3"/>
  <c r="G87" i="3"/>
  <c r="BA87" i="3" s="1"/>
  <c r="B23" i="2"/>
  <c r="A23" i="2"/>
  <c r="C101" i="3"/>
  <c r="BE84" i="3"/>
  <c r="BD84" i="3"/>
  <c r="BC84" i="3"/>
  <c r="BB84" i="3"/>
  <c r="G84" i="3"/>
  <c r="BA84" i="3" s="1"/>
  <c r="BE83" i="3"/>
  <c r="BD83" i="3"/>
  <c r="BC83" i="3"/>
  <c r="BB83" i="3"/>
  <c r="G83" i="3"/>
  <c r="BA83" i="3" s="1"/>
  <c r="BE82" i="3"/>
  <c r="BD82" i="3"/>
  <c r="BC82" i="3"/>
  <c r="BB82" i="3"/>
  <c r="BA82" i="3"/>
  <c r="G82" i="3"/>
  <c r="BE81" i="3"/>
  <c r="BD81" i="3"/>
  <c r="BC81" i="3"/>
  <c r="BB81" i="3"/>
  <c r="G81" i="3"/>
  <c r="BA81" i="3" s="1"/>
  <c r="BE80" i="3"/>
  <c r="BD80" i="3"/>
  <c r="BC80" i="3"/>
  <c r="BB80" i="3"/>
  <c r="G80" i="3"/>
  <c r="BA80" i="3" s="1"/>
  <c r="BE79" i="3"/>
  <c r="BD79" i="3"/>
  <c r="BC79" i="3"/>
  <c r="BB79" i="3"/>
  <c r="G79" i="3"/>
  <c r="BA79" i="3" s="1"/>
  <c r="BE78" i="3"/>
  <c r="BD78" i="3"/>
  <c r="BC78" i="3"/>
  <c r="BB78" i="3"/>
  <c r="G78" i="3"/>
  <c r="BA78" i="3" s="1"/>
  <c r="BE77" i="3"/>
  <c r="BD77" i="3"/>
  <c r="BC77" i="3"/>
  <c r="BB77" i="3"/>
  <c r="G77" i="3"/>
  <c r="BA77" i="3" s="1"/>
  <c r="BE76" i="3"/>
  <c r="BD76" i="3"/>
  <c r="BC76" i="3"/>
  <c r="BB76" i="3"/>
  <c r="G76" i="3"/>
  <c r="BA76" i="3" s="1"/>
  <c r="BE75" i="3"/>
  <c r="BD75" i="3"/>
  <c r="BC75" i="3"/>
  <c r="BB75" i="3"/>
  <c r="G75" i="3"/>
  <c r="BA75" i="3" s="1"/>
  <c r="BE74" i="3"/>
  <c r="BD74" i="3"/>
  <c r="BC74" i="3"/>
  <c r="BB74" i="3"/>
  <c r="BA74" i="3"/>
  <c r="G74" i="3"/>
  <c r="BE73" i="3"/>
  <c r="BD73" i="3"/>
  <c r="BC73" i="3"/>
  <c r="BB73" i="3"/>
  <c r="G73" i="3"/>
  <c r="BA73" i="3" s="1"/>
  <c r="BE72" i="3"/>
  <c r="BD72" i="3"/>
  <c r="BC72" i="3"/>
  <c r="BB72" i="3"/>
  <c r="G72" i="3"/>
  <c r="BA72" i="3" s="1"/>
  <c r="BE71" i="3"/>
  <c r="BD71" i="3"/>
  <c r="BC71" i="3"/>
  <c r="BB71" i="3"/>
  <c r="G71" i="3"/>
  <c r="BA71" i="3" s="1"/>
  <c r="BE70" i="3"/>
  <c r="BD70" i="3"/>
  <c r="BC70" i="3"/>
  <c r="BB70" i="3"/>
  <c r="G70" i="3"/>
  <c r="BA70" i="3" s="1"/>
  <c r="BE69" i="3"/>
  <c r="BD69" i="3"/>
  <c r="BC69" i="3"/>
  <c r="BB69" i="3"/>
  <c r="G69" i="3"/>
  <c r="BA69" i="3" s="1"/>
  <c r="BE68" i="3"/>
  <c r="BD68" i="3"/>
  <c r="BC68" i="3"/>
  <c r="BB68" i="3"/>
  <c r="G68" i="3"/>
  <c r="BA68" i="3" s="1"/>
  <c r="BE67" i="3"/>
  <c r="BD67" i="3"/>
  <c r="BC67" i="3"/>
  <c r="BB67" i="3"/>
  <c r="G67" i="3"/>
  <c r="BA67" i="3" s="1"/>
  <c r="BE66" i="3"/>
  <c r="BD66" i="3"/>
  <c r="BC66" i="3"/>
  <c r="BB66" i="3"/>
  <c r="BA66" i="3"/>
  <c r="G66" i="3"/>
  <c r="BE65" i="3"/>
  <c r="BD65" i="3"/>
  <c r="BC65" i="3"/>
  <c r="BB65" i="3"/>
  <c r="G65" i="3"/>
  <c r="BA65" i="3" s="1"/>
  <c r="BE64" i="3"/>
  <c r="BD64" i="3"/>
  <c r="BD85" i="3" s="1"/>
  <c r="H22" i="2" s="1"/>
  <c r="BC64" i="3"/>
  <c r="BB64" i="3"/>
  <c r="G64" i="3"/>
  <c r="BA64" i="3" s="1"/>
  <c r="B22" i="2"/>
  <c r="A22" i="2"/>
  <c r="C85" i="3"/>
  <c r="BE61" i="3"/>
  <c r="BE62" i="3" s="1"/>
  <c r="I21" i="2" s="1"/>
  <c r="BD61" i="3"/>
  <c r="BD62" i="3" s="1"/>
  <c r="H21" i="2" s="1"/>
  <c r="BC61" i="3"/>
  <c r="BC62" i="3" s="1"/>
  <c r="G21" i="2" s="1"/>
  <c r="BB61" i="3"/>
  <c r="BB62" i="3" s="1"/>
  <c r="F21" i="2" s="1"/>
  <c r="G61" i="3"/>
  <c r="BA61" i="3" s="1"/>
  <c r="BA62" i="3" s="1"/>
  <c r="E21" i="2" s="1"/>
  <c r="B21" i="2"/>
  <c r="A21" i="2"/>
  <c r="C62" i="3"/>
  <c r="BE58" i="3"/>
  <c r="BD58" i="3"/>
  <c r="BD59" i="3" s="1"/>
  <c r="H20" i="2" s="1"/>
  <c r="BC58" i="3"/>
  <c r="BC59" i="3" s="1"/>
  <c r="G20" i="2" s="1"/>
  <c r="BB58" i="3"/>
  <c r="BB59" i="3" s="1"/>
  <c r="F20" i="2" s="1"/>
  <c r="G58" i="3"/>
  <c r="BA58" i="3" s="1"/>
  <c r="BA59" i="3" s="1"/>
  <c r="E20" i="2" s="1"/>
  <c r="B20" i="2"/>
  <c r="A20" i="2"/>
  <c r="BE59" i="3"/>
  <c r="I20" i="2" s="1"/>
  <c r="G59" i="3"/>
  <c r="C59" i="3"/>
  <c r="BE55" i="3"/>
  <c r="BD55" i="3"/>
  <c r="BC55" i="3"/>
  <c r="BB55" i="3"/>
  <c r="G55" i="3"/>
  <c r="BA55" i="3" s="1"/>
  <c r="BE54" i="3"/>
  <c r="BD54" i="3"/>
  <c r="BC54" i="3"/>
  <c r="BB54" i="3"/>
  <c r="G54" i="3"/>
  <c r="BA54" i="3" s="1"/>
  <c r="BE53" i="3"/>
  <c r="BE56" i="3" s="1"/>
  <c r="I19" i="2" s="1"/>
  <c r="BD53" i="3"/>
  <c r="BC53" i="3"/>
  <c r="BB53" i="3"/>
  <c r="G53" i="3"/>
  <c r="BA53" i="3" s="1"/>
  <c r="B19" i="2"/>
  <c r="A19" i="2"/>
  <c r="G56" i="3"/>
  <c r="C56" i="3"/>
  <c r="BE50" i="3"/>
  <c r="BD50" i="3"/>
  <c r="BD51" i="3" s="1"/>
  <c r="H18" i="2" s="1"/>
  <c r="BC50" i="3"/>
  <c r="BC51" i="3" s="1"/>
  <c r="G18" i="2" s="1"/>
  <c r="BA50" i="3"/>
  <c r="BA51" i="3" s="1"/>
  <c r="E18" i="2" s="1"/>
  <c r="G50" i="3"/>
  <c r="G51" i="3" s="1"/>
  <c r="B18" i="2"/>
  <c r="A18" i="2"/>
  <c r="BE51" i="3"/>
  <c r="I18" i="2" s="1"/>
  <c r="C51" i="3"/>
  <c r="BE47" i="3"/>
  <c r="BD47" i="3"/>
  <c r="BC47" i="3"/>
  <c r="BA47" i="3"/>
  <c r="G47" i="3"/>
  <c r="BB47" i="3" s="1"/>
  <c r="BE46" i="3"/>
  <c r="BD46" i="3"/>
  <c r="BC46" i="3"/>
  <c r="BA46" i="3"/>
  <c r="G46" i="3"/>
  <c r="BB46" i="3" s="1"/>
  <c r="BE45" i="3"/>
  <c r="BD45" i="3"/>
  <c r="BC45" i="3"/>
  <c r="BA45" i="3"/>
  <c r="G45" i="3"/>
  <c r="BB45" i="3" s="1"/>
  <c r="BE44" i="3"/>
  <c r="BD44" i="3"/>
  <c r="BC44" i="3"/>
  <c r="BA44" i="3"/>
  <c r="G44" i="3"/>
  <c r="BB44" i="3" s="1"/>
  <c r="BE43" i="3"/>
  <c r="BE48" i="3" s="1"/>
  <c r="I17" i="2" s="1"/>
  <c r="BD43" i="3"/>
  <c r="BC43" i="3"/>
  <c r="BA43" i="3"/>
  <c r="G43" i="3"/>
  <c r="B17" i="2"/>
  <c r="A17" i="2"/>
  <c r="C48" i="3"/>
  <c r="BE40" i="3"/>
  <c r="BE41" i="3" s="1"/>
  <c r="I16" i="2" s="1"/>
  <c r="BD40" i="3"/>
  <c r="BD41" i="3" s="1"/>
  <c r="H16" i="2" s="1"/>
  <c r="BC40" i="3"/>
  <c r="BA40" i="3"/>
  <c r="BA41" i="3" s="1"/>
  <c r="E16" i="2" s="1"/>
  <c r="G40" i="3"/>
  <c r="G41" i="3" s="1"/>
  <c r="B16" i="2"/>
  <c r="A16" i="2"/>
  <c r="BC41" i="3"/>
  <c r="G16" i="2" s="1"/>
  <c r="C41" i="3"/>
  <c r="BE37" i="3"/>
  <c r="BD37" i="3"/>
  <c r="BC37" i="3"/>
  <c r="BA37" i="3"/>
  <c r="G37" i="3"/>
  <c r="BB37" i="3" s="1"/>
  <c r="BE36" i="3"/>
  <c r="BE38" i="3" s="1"/>
  <c r="I15" i="2" s="1"/>
  <c r="BD36" i="3"/>
  <c r="BC36" i="3"/>
  <c r="BC38" i="3" s="1"/>
  <c r="G15" i="2" s="1"/>
  <c r="BA36" i="3"/>
  <c r="G36" i="3"/>
  <c r="G38" i="3" s="1"/>
  <c r="B15" i="2"/>
  <c r="A15" i="2"/>
  <c r="C38" i="3"/>
  <c r="BE33" i="3"/>
  <c r="BD33" i="3"/>
  <c r="BC33" i="3"/>
  <c r="BA33" i="3"/>
  <c r="G33" i="3"/>
  <c r="BB33" i="3" s="1"/>
  <c r="BE32" i="3"/>
  <c r="BE34" i="3" s="1"/>
  <c r="I14" i="2" s="1"/>
  <c r="BD32" i="3"/>
  <c r="BC32" i="3"/>
  <c r="BA32" i="3"/>
  <c r="BA34" i="3" s="1"/>
  <c r="E14" i="2" s="1"/>
  <c r="G32" i="3"/>
  <c r="G34" i="3" s="1"/>
  <c r="B14" i="2"/>
  <c r="A14" i="2"/>
  <c r="BC34" i="3"/>
  <c r="G14" i="2" s="1"/>
  <c r="C34" i="3"/>
  <c r="BE29" i="3"/>
  <c r="BD29" i="3"/>
  <c r="BD30" i="3" s="1"/>
  <c r="H13" i="2" s="1"/>
  <c r="BC29" i="3"/>
  <c r="BC30" i="3" s="1"/>
  <c r="G13" i="2" s="1"/>
  <c r="BB29" i="3"/>
  <c r="BB30" i="3" s="1"/>
  <c r="F13" i="2" s="1"/>
  <c r="G29" i="3"/>
  <c r="BA29" i="3" s="1"/>
  <c r="BA30" i="3" s="1"/>
  <c r="E13" i="2" s="1"/>
  <c r="B13" i="2"/>
  <c r="A13" i="2"/>
  <c r="BE30" i="3"/>
  <c r="I13" i="2" s="1"/>
  <c r="C30" i="3"/>
  <c r="BE26" i="3"/>
  <c r="BD26" i="3"/>
  <c r="BC26" i="3"/>
  <c r="BB26" i="3"/>
  <c r="G26" i="3"/>
  <c r="BA26" i="3" s="1"/>
  <c r="BE25" i="3"/>
  <c r="BE27" i="3" s="1"/>
  <c r="I12" i="2" s="1"/>
  <c r="BD25" i="3"/>
  <c r="BC25" i="3"/>
  <c r="BC27" i="3" s="1"/>
  <c r="G12" i="2" s="1"/>
  <c r="BB25" i="3"/>
  <c r="BB27" i="3" s="1"/>
  <c r="F12" i="2" s="1"/>
  <c r="G25" i="3"/>
  <c r="B12" i="2"/>
  <c r="A12" i="2"/>
  <c r="C27" i="3"/>
  <c r="BE22" i="3"/>
  <c r="BD22" i="3"/>
  <c r="BD23" i="3" s="1"/>
  <c r="H11" i="2" s="1"/>
  <c r="BC22" i="3"/>
  <c r="BC23" i="3" s="1"/>
  <c r="G11" i="2" s="1"/>
  <c r="BB22" i="3"/>
  <c r="BB23" i="3" s="1"/>
  <c r="F11" i="2" s="1"/>
  <c r="G22" i="3"/>
  <c r="BA22" i="3" s="1"/>
  <c r="B11" i="2"/>
  <c r="A11" i="2"/>
  <c r="BE23" i="3"/>
  <c r="I11" i="2" s="1"/>
  <c r="BA23" i="3"/>
  <c r="E11" i="2" s="1"/>
  <c r="C23" i="3"/>
  <c r="BE19" i="3"/>
  <c r="BD19" i="3"/>
  <c r="BD20" i="3" s="1"/>
  <c r="H10" i="2" s="1"/>
  <c r="BC19" i="3"/>
  <c r="BC20" i="3" s="1"/>
  <c r="G10" i="2" s="1"/>
  <c r="BB19" i="3"/>
  <c r="BB20" i="3" s="1"/>
  <c r="F10" i="2" s="1"/>
  <c r="G19" i="3"/>
  <c r="BA19" i="3" s="1"/>
  <c r="BA20" i="3" s="1"/>
  <c r="E10" i="2" s="1"/>
  <c r="B10" i="2"/>
  <c r="A10" i="2"/>
  <c r="BE20" i="3"/>
  <c r="I10" i="2" s="1"/>
  <c r="C20" i="3"/>
  <c r="BE16" i="3"/>
  <c r="BE17" i="3" s="1"/>
  <c r="I9" i="2" s="1"/>
  <c r="BD16" i="3"/>
  <c r="BD17" i="3" s="1"/>
  <c r="H9" i="2" s="1"/>
  <c r="BC16" i="3"/>
  <c r="BC17" i="3" s="1"/>
  <c r="G9" i="2" s="1"/>
  <c r="BB16" i="3"/>
  <c r="BB17" i="3" s="1"/>
  <c r="F9" i="2" s="1"/>
  <c r="G16" i="3"/>
  <c r="BA16" i="3" s="1"/>
  <c r="BA17" i="3" s="1"/>
  <c r="E9" i="2" s="1"/>
  <c r="B9" i="2"/>
  <c r="A9" i="2"/>
  <c r="C17" i="3"/>
  <c r="BE13" i="3"/>
  <c r="BE14" i="3" s="1"/>
  <c r="I8" i="2" s="1"/>
  <c r="BD13" i="3"/>
  <c r="BD14" i="3" s="1"/>
  <c r="H8" i="2" s="1"/>
  <c r="BC13" i="3"/>
  <c r="BC14" i="3" s="1"/>
  <c r="G8" i="2" s="1"/>
  <c r="BB13" i="3"/>
  <c r="BB14" i="3" s="1"/>
  <c r="F8" i="2" s="1"/>
  <c r="G13" i="3"/>
  <c r="BA13" i="3" s="1"/>
  <c r="BA14" i="3" s="1"/>
  <c r="E8" i="2" s="1"/>
  <c r="B8" i="2"/>
  <c r="A8" i="2"/>
  <c r="C14" i="3"/>
  <c r="BE10" i="3"/>
  <c r="BE11" i="3" s="1"/>
  <c r="I7" i="2" s="1"/>
  <c r="BD10" i="3"/>
  <c r="BC10" i="3"/>
  <c r="BB10" i="3"/>
  <c r="G10" i="3"/>
  <c r="BA10" i="3" s="1"/>
  <c r="BE9" i="3"/>
  <c r="BD9" i="3"/>
  <c r="BC9" i="3"/>
  <c r="BB9" i="3"/>
  <c r="G9" i="3"/>
  <c r="BA9" i="3" s="1"/>
  <c r="BE8" i="3"/>
  <c r="BD8" i="3"/>
  <c r="BD11" i="3" s="1"/>
  <c r="H7" i="2" s="1"/>
  <c r="BC8" i="3"/>
  <c r="BC11" i="3" s="1"/>
  <c r="G7" i="2" s="1"/>
  <c r="BB8" i="3"/>
  <c r="G8" i="3"/>
  <c r="BA8" i="3" s="1"/>
  <c r="B7" i="2"/>
  <c r="A7" i="2"/>
  <c r="C11" i="3"/>
  <c r="C3" i="3"/>
  <c r="C2" i="2"/>
  <c r="C1" i="2"/>
  <c r="F33" i="1"/>
  <c r="F31" i="1"/>
  <c r="F34" i="1" s="1"/>
  <c r="G8" i="1"/>
  <c r="BE85" i="3" l="1"/>
  <c r="I22" i="2" s="1"/>
  <c r="BE101" i="3"/>
  <c r="I23" i="2" s="1"/>
  <c r="BB108" i="3"/>
  <c r="F24" i="2" s="1"/>
  <c r="G62" i="3"/>
  <c r="BA48" i="3"/>
  <c r="E17" i="2" s="1"/>
  <c r="BB56" i="3"/>
  <c r="F19" i="2" s="1"/>
  <c r="BD56" i="3"/>
  <c r="H19" i="2" s="1"/>
  <c r="BB85" i="3"/>
  <c r="F22" i="2" s="1"/>
  <c r="BB101" i="3"/>
  <c r="F23" i="2" s="1"/>
  <c r="BC108" i="3"/>
  <c r="G24" i="2" s="1"/>
  <c r="BA38" i="3"/>
  <c r="E15" i="2" s="1"/>
  <c r="BC48" i="3"/>
  <c r="G17" i="2" s="1"/>
  <c r="BC56" i="3"/>
  <c r="G19" i="2" s="1"/>
  <c r="BC85" i="3"/>
  <c r="G22" i="2" s="1"/>
  <c r="BA85" i="3"/>
  <c r="E22" i="2" s="1"/>
  <c r="BA101" i="3"/>
  <c r="E23" i="2" s="1"/>
  <c r="G85" i="3"/>
  <c r="BA11" i="3"/>
  <c r="E7" i="2" s="1"/>
  <c r="BD48" i="3"/>
  <c r="H17" i="2" s="1"/>
  <c r="G101" i="3"/>
  <c r="BC101" i="3"/>
  <c r="G23" i="2" s="1"/>
  <c r="G108" i="3"/>
  <c r="BB11" i="3"/>
  <c r="F7" i="2" s="1"/>
  <c r="BD27" i="3"/>
  <c r="H12" i="2" s="1"/>
  <c r="H25" i="2" s="1"/>
  <c r="C15" i="1" s="1"/>
  <c r="BD34" i="3"/>
  <c r="H14" i="2" s="1"/>
  <c r="BD38" i="3"/>
  <c r="H15" i="2" s="1"/>
  <c r="G48" i="3"/>
  <c r="BA108" i="3"/>
  <c r="E24" i="2" s="1"/>
  <c r="BE108" i="3"/>
  <c r="I24" i="2" s="1"/>
  <c r="I25" i="2" s="1"/>
  <c r="C20" i="1" s="1"/>
  <c r="G11" i="3"/>
  <c r="G14" i="3"/>
  <c r="G17" i="3"/>
  <c r="G20" i="3"/>
  <c r="G23" i="3"/>
  <c r="BA25" i="3"/>
  <c r="BA27" i="3" s="1"/>
  <c r="E12" i="2" s="1"/>
  <c r="G27" i="3"/>
  <c r="BA56" i="3"/>
  <c r="E19" i="2" s="1"/>
  <c r="BB32" i="3"/>
  <c r="BB34" i="3" s="1"/>
  <c r="F14" i="2" s="1"/>
  <c r="BB36" i="3"/>
  <c r="BB38" i="3" s="1"/>
  <c r="F15" i="2" s="1"/>
  <c r="BB40" i="3"/>
  <c r="BB41" i="3" s="1"/>
  <c r="F16" i="2" s="1"/>
  <c r="BB43" i="3"/>
  <c r="BB48" i="3" s="1"/>
  <c r="F17" i="2" s="1"/>
  <c r="BB50" i="3"/>
  <c r="BB51" i="3" s="1"/>
  <c r="F18" i="2" s="1"/>
  <c r="G30" i="3"/>
  <c r="E25" i="2" l="1"/>
  <c r="G25" i="2"/>
  <c r="C14" i="1" s="1"/>
  <c r="F25" i="2"/>
  <c r="C17" i="1" s="1"/>
  <c r="C16" i="1"/>
  <c r="C18" i="1" l="1"/>
  <c r="C21" i="1" s="1"/>
  <c r="G30" i="2"/>
  <c r="I30" i="2" s="1"/>
  <c r="G14" i="1" s="1"/>
  <c r="H31" i="2" l="1"/>
  <c r="G22" i="1" s="1"/>
  <c r="C22" i="1" s="1"/>
  <c r="G21" i="1" l="1"/>
</calcChain>
</file>

<file path=xl/sharedStrings.xml><?xml version="1.0" encoding="utf-8"?>
<sst xmlns="http://schemas.openxmlformats.org/spreadsheetml/2006/main" count="363" uniqueCount="237">
  <si>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</si>
  <si>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</si>
  <si>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</si>
  <si>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</si>
  <si>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</si>
  <si>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</si>
  <si>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</si>
  <si>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</si>
  <si>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</si>
  <si>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</si>
  <si>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</si>
  <si>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</si>
  <si>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</si>
  <si>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</si>
  <si>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</si>
  <si>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</si>
  <si>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</si>
  <si>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</si>
  <si>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</si>
  <si>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</si>
  <si>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</si>
  <si>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</si>
  <si>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</si>
  <si>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</si>
  <si>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</si>
  <si>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</si>
  <si>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</si>
  <si>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</si>
  <si>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</si>
  <si>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</si>
  <si>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</si>
  <si>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</si>
  <si>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</si>
  <si>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</si>
  <si>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</si>
  <si>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</si>
  <si>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</si>
  <si>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</si>
  <si>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</si>
  <si>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</si>
  <si>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</si>
  <si>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</si>
  <si>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</si>
  <si>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</si>
  <si>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</si>
  <si>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</si>
  <si>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</si>
  <si>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</si>
  <si>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</si>
  <si>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</si>
  <si>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</si>
  <si>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</si>
  <si>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</si>
  <si>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</si>
  <si>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</si>
  <si>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</si>
  <si>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</si>
  <si>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</si>
  <si>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</si>
  <si>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</si>
  <si>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</si>
  <si>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</si>
  <si>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</si>
  <si>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</si>
  <si>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</si>
  <si>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</si>
  <si>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</si>
  <si>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</si>
  <si>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3</t>
  </si>
  <si>
    <t>Svislé a kompletní konstrukce</t>
  </si>
  <si>
    <t>319 20-2321.R00</t>
  </si>
  <si>
    <t xml:space="preserve">Vyrovnání povrchu zdiva přizděním do tl. 10 cm </t>
  </si>
  <si>
    <t>m2</t>
  </si>
  <si>
    <t>319 20-1316.R00</t>
  </si>
  <si>
    <t xml:space="preserve">Vyrovnání zdiva pod omítku maltou ze SMS tl. 20 mm </t>
  </si>
  <si>
    <t>311 23-0018.RAA</t>
  </si>
  <si>
    <t xml:space="preserve">Zdivo z cihel pálených plných na MC, tl. 45 cm </t>
  </si>
  <si>
    <t>m3</t>
  </si>
  <si>
    <t>61</t>
  </si>
  <si>
    <t>Upravy povrchů vnitřní</t>
  </si>
  <si>
    <t>612 43-4173.RT2</t>
  </si>
  <si>
    <t>63</t>
  </si>
  <si>
    <t>Podlahy a podlahové konstrukce</t>
  </si>
  <si>
    <t>631 31-2611.R00</t>
  </si>
  <si>
    <t>Mazanina betonová tl. 5 - 8 cm C 16/20 vyspravení podlahy po vybourané příčce</t>
  </si>
  <si>
    <t>64</t>
  </si>
  <si>
    <t>Výplně otvorů</t>
  </si>
  <si>
    <t>642 94-2111.RT4</t>
  </si>
  <si>
    <t>Osazení zárubní dveřních ocelových, pl. do 2,5 m2 včetně dodávky zárubně  80 x 197 x 11 cm</t>
  </si>
  <si>
    <t>kus</t>
  </si>
  <si>
    <t>94</t>
  </si>
  <si>
    <t>Lešení a stavební výtahy</t>
  </si>
  <si>
    <t>941 95-5002.R00</t>
  </si>
  <si>
    <t xml:space="preserve">Lešení lehké pomocné, výška podlahy do 1,9 m </t>
  </si>
  <si>
    <t>95</t>
  </si>
  <si>
    <t>Dokončovací kce na pozem.stav.</t>
  </si>
  <si>
    <t>952 90-1111.R00</t>
  </si>
  <si>
    <t xml:space="preserve">Vyčištění budov o výšce podlaží do 4 m </t>
  </si>
  <si>
    <t>952 90-1101.RAA</t>
  </si>
  <si>
    <t xml:space="preserve">Demontáž stávajícího zábradlí </t>
  </si>
  <si>
    <t>bm</t>
  </si>
  <si>
    <t>99</t>
  </si>
  <si>
    <t>Staveništní přesun hmot</t>
  </si>
  <si>
    <t>998 01-1003.R00</t>
  </si>
  <si>
    <t xml:space="preserve">Přesun hmot pro budovy zděné výšky do 24 m </t>
  </si>
  <si>
    <t>t</t>
  </si>
  <si>
    <t>711</t>
  </si>
  <si>
    <t>Izolace proti vodě</t>
  </si>
  <si>
    <t>711 21-2002.RT6</t>
  </si>
  <si>
    <t>711 21-2000.R00</t>
  </si>
  <si>
    <t xml:space="preserve">Penetrace podkladu pod hydroizolační nátěr </t>
  </si>
  <si>
    <t>766</t>
  </si>
  <si>
    <t>Konstrukce truhlářské</t>
  </si>
  <si>
    <t>766 66-2112.R00</t>
  </si>
  <si>
    <t xml:space="preserve">D+M dveří do rám.zárubně 1kříd. š.do 80 cm </t>
  </si>
  <si>
    <t>766 62-2221.R00</t>
  </si>
  <si>
    <t xml:space="preserve">Okna komplet.otvíravá do rámů, 1kříd.do 0,40 m2 </t>
  </si>
  <si>
    <t>767</t>
  </si>
  <si>
    <t>Konstrukce zámečnické</t>
  </si>
  <si>
    <t>767 16-2220.R00</t>
  </si>
  <si>
    <t xml:space="preserve">D+M zábradlí, včetně madla </t>
  </si>
  <si>
    <t>m</t>
  </si>
  <si>
    <t>771</t>
  </si>
  <si>
    <t>Podlahy z dlaždic a obklady</t>
  </si>
  <si>
    <t>771 10-1210.RT1</t>
  </si>
  <si>
    <t xml:space="preserve">Penetrace podkladu pod dlažby </t>
  </si>
  <si>
    <t>771 47-5014.RT1</t>
  </si>
  <si>
    <t xml:space="preserve">Obklad soklíků keram.rovných, tmel,výška 10 cm </t>
  </si>
  <si>
    <t>771 57-5109.R00</t>
  </si>
  <si>
    <t xml:space="preserve">Montáž podlah keram.,hladké, tmel, 30x30 cm </t>
  </si>
  <si>
    <t>771 47-9001.R00</t>
  </si>
  <si>
    <t xml:space="preserve">Řezání dlaždic keramických pro soklíky </t>
  </si>
  <si>
    <t>771 57-9793.R00</t>
  </si>
  <si>
    <t xml:space="preserve">Příplatek za spárovací hmotu - plošně, keram.dlaž </t>
  </si>
  <si>
    <t>784</t>
  </si>
  <si>
    <t>Malby</t>
  </si>
  <si>
    <t>784 19-5212.R00</t>
  </si>
  <si>
    <t>01</t>
  </si>
  <si>
    <t>Ostatní materiál</t>
  </si>
  <si>
    <t>58583190.A</t>
  </si>
  <si>
    <t>kg</t>
  </si>
  <si>
    <t>59770102</t>
  </si>
  <si>
    <t xml:space="preserve">Keramická dlažba 33,3 x 33,3 cm </t>
  </si>
  <si>
    <t>61143000</t>
  </si>
  <si>
    <t>Okno plastové jednodílné 60 x 60 cm</t>
  </si>
  <si>
    <t>H01</t>
  </si>
  <si>
    <t>Ostatní přesuny hmot</t>
  </si>
  <si>
    <t>999 28-1111.R00</t>
  </si>
  <si>
    <t xml:space="preserve">Přesun hmot pro opravy a údržbu do výšky 25 m </t>
  </si>
  <si>
    <t>M21.1</t>
  </si>
  <si>
    <t>Dodávky zařízení</t>
  </si>
  <si>
    <t>000511001</t>
  </si>
  <si>
    <t>M21.2</t>
  </si>
  <si>
    <t>Elektromontáže, materiál</t>
  </si>
  <si>
    <t>000101105</t>
  </si>
  <si>
    <t xml:space="preserve">Kabel CYKY 3x 1,5 </t>
  </si>
  <si>
    <t>000101106</t>
  </si>
  <si>
    <t xml:space="preserve">Kabel CYKY 3x 2,5 </t>
  </si>
  <si>
    <t>000101306</t>
  </si>
  <si>
    <t xml:space="preserve">Kabel CYKY 5x 2,5 </t>
  </si>
  <si>
    <t>210 19-0001.R00</t>
  </si>
  <si>
    <t xml:space="preserve">Kabel CYKY 5x 1,5 </t>
  </si>
  <si>
    <t>000171107</t>
  </si>
  <si>
    <t xml:space="preserve">Vodič CY 4 (H07V-U) </t>
  </si>
  <si>
    <t>000199211</t>
  </si>
  <si>
    <t>Svorka Wago 273-100 3x 1,5 mm2 krabice bezšroub.</t>
  </si>
  <si>
    <t>000311115</t>
  </si>
  <si>
    <t>Krabice univerzální/přístrojová KU68-1901</t>
  </si>
  <si>
    <t>000321122</t>
  </si>
  <si>
    <t xml:space="preserve">Trubka ohebná PVC monoflex 1416E </t>
  </si>
  <si>
    <t>000410130</t>
  </si>
  <si>
    <t>000409822</t>
  </si>
  <si>
    <t>Spínač/strojek 10A/250V stř 3558-A01340 řaz 1, 1 So</t>
  </si>
  <si>
    <t>Kryt spínače, 1-duchý 3558A-A651 pro ř. 1,6,7,1/10</t>
  </si>
  <si>
    <t>000420091</t>
  </si>
  <si>
    <t>Přepínač strojek 10A/250V stř 3558-A06340 řaz. 6, 6 So</t>
  </si>
  <si>
    <t>000410101</t>
  </si>
  <si>
    <t>Kyt spínače, 1-duchý 3558A-A651 pro ř. 1,6,7,1/10</t>
  </si>
  <si>
    <t>00040004</t>
  </si>
  <si>
    <t>000425223</t>
  </si>
  <si>
    <t xml:space="preserve">Zásuvka nástěnná 5pól/16A400V/IP44 IZ 1653 </t>
  </si>
  <si>
    <t>000591121</t>
  </si>
  <si>
    <t xml:space="preserve">Žárovka E27 220V/ do 100 W </t>
  </si>
  <si>
    <t>000600001</t>
  </si>
  <si>
    <t xml:space="preserve">Spojovací, pomocný  materiál </t>
  </si>
  <si>
    <t>soub</t>
  </si>
  <si>
    <t>M21.3</t>
  </si>
  <si>
    <t>Elektroinstalace, montáž</t>
  </si>
  <si>
    <t>210800103</t>
  </si>
  <si>
    <t>Kabel CYKY pod omítkou do 2x 4/3x 2,5/5x 1,5</t>
  </si>
  <si>
    <t>210 01-0001.R00</t>
  </si>
  <si>
    <t>Kabel CYKY pod omítkou do 5x 6</t>
  </si>
  <si>
    <t>210800610</t>
  </si>
  <si>
    <t xml:space="preserve">Vodič CY, CY-A zatažené v trubce do 1x 35 </t>
  </si>
  <si>
    <t>210100001</t>
  </si>
  <si>
    <t>Ukončení v rozvaděči vč.zapojení dodiče do 2,5 mm2</t>
  </si>
  <si>
    <t>210010301</t>
  </si>
  <si>
    <t xml:space="preserve">Krabice přístrojová bez zapojení </t>
  </si>
  <si>
    <t>210010002</t>
  </si>
  <si>
    <t>Trubka plast. ohebná, pod omítkou typ 2316/pr. 16 mm</t>
  </si>
  <si>
    <t>210110041</t>
  </si>
  <si>
    <t>Spínač zapuštěný, vč. zapojení 1pól./řazení 1</t>
  </si>
  <si>
    <t>210110045</t>
  </si>
  <si>
    <t>Přepínač zapuštěný, vč. zapojení střídavý/řazení 6</t>
  </si>
  <si>
    <t>210111012</t>
  </si>
  <si>
    <t xml:space="preserve">Zásuvka domovní zapuštěná vč. zapojení - průběžně </t>
  </si>
  <si>
    <t>210111106</t>
  </si>
  <si>
    <t>Zásuvka/přívodka průmyslová včet.zapojení 3P+N+Z/16A</t>
  </si>
  <si>
    <t>210200011</t>
  </si>
  <si>
    <t xml:space="preserve">Svítidlo žárovkové stropní/1 zdroj </t>
  </si>
  <si>
    <t>210010001</t>
  </si>
  <si>
    <t xml:space="preserve">PPV pro elektromontáže </t>
  </si>
  <si>
    <t>M21.4</t>
  </si>
  <si>
    <t>Elektroinstalace, ostatní náklady</t>
  </si>
  <si>
    <t>219002213</t>
  </si>
  <si>
    <t>Vysekání kapes (cihelná zeď) do 100x 100x 100 mm</t>
  </si>
  <si>
    <t>219002611</t>
  </si>
  <si>
    <t>Vysekání rýh (cihelná zeď) š. do 30 mm/ hl. do 30 mm</t>
  </si>
  <si>
    <t>219002612</t>
  </si>
  <si>
    <t>Vysekání rýh (cihelná zeď) š. do 70 mm/ hl. do 30 mm</t>
  </si>
  <si>
    <t>219000021</t>
  </si>
  <si>
    <t xml:space="preserve">Doprava, staveništní přesun hmot </t>
  </si>
  <si>
    <t>219000022</t>
  </si>
  <si>
    <t xml:space="preserve">Revize elektroinstalace </t>
  </si>
  <si>
    <t>Zařízení staveniště</t>
  </si>
  <si>
    <r>
      <t>Omítkový sanační systém</t>
    </r>
    <r>
      <rPr>
        <i/>
        <sz val="8"/>
        <rFont val="Arial CE"/>
        <charset val="238"/>
      </rPr>
      <t xml:space="preserve"> (např. Schömburg,Thermopal,3vrst. vrstvy:Thermopal SP,Thermopal GP11,Thermopal SR24)</t>
    </r>
  </si>
  <si>
    <r>
      <t xml:space="preserve">Stěrka hydroizolační těsnicí hmotou </t>
    </r>
    <r>
      <rPr>
        <i/>
        <sz val="8"/>
        <rFont val="Arial CE"/>
        <charset val="238"/>
      </rPr>
      <t>(např. Aquafin 1K(fa Schömburg)</t>
    </r>
    <r>
      <rPr>
        <sz val="8"/>
        <rFont val="Arial CE"/>
        <family val="2"/>
        <charset val="238"/>
      </rPr>
      <t xml:space="preserve"> proti vlhkosti a tlak.vodě</t>
    </r>
  </si>
  <si>
    <r>
      <t>Malba tekutá</t>
    </r>
    <r>
      <rPr>
        <i/>
        <sz val="8"/>
        <rFont val="Arial CE"/>
        <charset val="238"/>
      </rPr>
      <t xml:space="preserve"> (např. Primalex Plus)</t>
    </r>
    <r>
      <rPr>
        <sz val="8"/>
        <rFont val="Arial CE"/>
        <family val="2"/>
        <charset val="238"/>
      </rPr>
      <t>, bílá, 2 x včetně penetrace</t>
    </r>
  </si>
  <si>
    <r>
      <t>Hydroizolační stěrka</t>
    </r>
    <r>
      <rPr>
        <i/>
        <sz val="8"/>
        <rFont val="Arial CE"/>
        <charset val="238"/>
      </rPr>
      <t xml:space="preserve"> (např. Aquafin - 1K )</t>
    </r>
  </si>
  <si>
    <r>
      <t xml:space="preserve">Svítidlo </t>
    </r>
    <r>
      <rPr>
        <i/>
        <sz val="8"/>
        <rFont val="Arial CE"/>
        <charset val="238"/>
      </rPr>
      <t>(např. typ AURA 1 IN-12K2/040)</t>
    </r>
    <r>
      <rPr>
        <sz val="8"/>
        <rFont val="Arial CE"/>
        <family val="2"/>
        <charset val="238"/>
      </rPr>
      <t xml:space="preserve"> 60W/230V IP 43 </t>
    </r>
  </si>
  <si>
    <r>
      <rPr>
        <b/>
        <sz val="8"/>
        <rFont val="Arial CE"/>
        <charset val="238"/>
      </rPr>
      <t>SESTAVA</t>
    </r>
    <r>
      <rPr>
        <sz val="8"/>
        <rFont val="Arial CE"/>
        <family val="2"/>
        <charset val="238"/>
      </rPr>
      <t xml:space="preserve">, přepínač střídavý </t>
    </r>
    <r>
      <rPr>
        <i/>
        <sz val="8"/>
        <rFont val="Arial CE"/>
        <charset val="238"/>
      </rPr>
      <t>(např. typ Tango)</t>
    </r>
    <r>
      <rPr>
        <sz val="8"/>
        <rFont val="Arial CE"/>
        <family val="2"/>
        <charset val="238"/>
      </rPr>
      <t xml:space="preserve"> 10A/250V stř.řaz. 6</t>
    </r>
  </si>
  <si>
    <t>Rámeček pro 1 přístroj 3901A-B10</t>
  </si>
  <si>
    <r>
      <rPr>
        <b/>
        <sz val="8"/>
        <rFont val="Arial CE"/>
        <charset val="238"/>
      </rPr>
      <t>SESTAVA</t>
    </r>
    <r>
      <rPr>
        <sz val="8"/>
        <rFont val="Arial CE"/>
        <family val="2"/>
        <charset val="238"/>
      </rPr>
      <t xml:space="preserve">, spínač 1 pól </t>
    </r>
    <r>
      <rPr>
        <i/>
        <sz val="8"/>
        <rFont val="Arial CE"/>
        <charset val="238"/>
      </rPr>
      <t>(např. typ Tango)</t>
    </r>
    <r>
      <rPr>
        <sz val="8"/>
        <rFont val="Arial CE"/>
        <family val="2"/>
        <charset val="238"/>
      </rPr>
      <t xml:space="preserve"> 10A/250V stř.řaz. 1</t>
    </r>
  </si>
  <si>
    <t xml:space="preserve">Rámeček pro 1 přístroj  3901A-B10 </t>
  </si>
  <si>
    <r>
      <t xml:space="preserve">Zásuvka 16a/250V stř. </t>
    </r>
    <r>
      <rPr>
        <i/>
        <sz val="8"/>
        <rFont val="Arial CE"/>
        <charset val="238"/>
      </rPr>
      <t>(např. typ Tango 5519A-A2397)</t>
    </r>
    <r>
      <rPr>
        <sz val="8"/>
        <rFont val="Arial CE"/>
        <family val="2"/>
        <charset val="238"/>
      </rPr>
      <t>,víčko, clonky</t>
    </r>
  </si>
  <si>
    <t>Koperníkova 26, Plzeň</t>
  </si>
  <si>
    <t xml:space="preserve">Oprava Hydroizolace a revitalizace zdiva suterénu objektu Plzeňského inspektorátu ČŠI – III. a IV. etapa, oprava interiérů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</si>
</sst>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#,##0.00\ &quot;Kč&quot;"/>
    <numFmt numFmtId="166" formatCode="0.0"/>
  </numFmts>
  <fonts count="23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i/>
      <sz val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9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49" fontId="2" fillId="0" borderId="5" xfId="0" applyNumberFormat="1" applyFont="1" applyFill="1" applyBorder="1"/>
    <xf numFmtId="49" fontId="0" fillId="0" borderId="6" xfId="0" applyNumberFormat="1" applyFill="1" applyBorder="1"/>
    <xf numFmtId="0" fontId="5" fillId="0" borderId="53" xfId="1" applyFont="1" applyFill="1" applyBorder="1" applyAlignment="1">
      <alignment horizontal="center" vertical="top"/>
    </xf>
    <xf numFmtId="49" fontId="5" fillId="0" borderId="53" xfId="1" applyNumberFormat="1" applyFont="1" applyFill="1" applyBorder="1" applyAlignment="1">
      <alignment horizontal="left" vertical="top"/>
    </xf>
    <xf numFmtId="0" fontId="5" fillId="0" borderId="53" xfId="1" applyFont="1" applyFill="1" applyBorder="1" applyAlignment="1">
      <alignment vertical="top"/>
    </xf>
    <xf numFmtId="0" fontId="9" fillId="0" borderId="53" xfId="1" applyFill="1" applyBorder="1" applyAlignment="1">
      <alignment horizontal="center" vertical="top"/>
    </xf>
    <xf numFmtId="0" fontId="9" fillId="0" borderId="53" xfId="1" applyNumberFormat="1" applyFill="1" applyBorder="1" applyAlignment="1">
      <alignment horizontal="right" vertical="top"/>
    </xf>
    <xf numFmtId="0" fontId="7" fillId="0" borderId="53" xfId="1" applyFont="1" applyFill="1" applyBorder="1" applyAlignment="1">
      <alignment horizontal="center" vertical="top"/>
    </xf>
    <xf numFmtId="49" fontId="8" fillId="0" borderId="53" xfId="1" applyNumberFormat="1" applyFont="1" applyFill="1" applyBorder="1" applyAlignment="1">
      <alignment horizontal="left" vertical="top"/>
    </xf>
    <xf numFmtId="0" fontId="8" fillId="0" borderId="53" xfId="1" applyFont="1" applyFill="1" applyBorder="1" applyAlignment="1">
      <alignment vertical="top" wrapText="1"/>
    </xf>
    <xf numFmtId="49" fontId="17" fillId="0" borderId="53" xfId="1" applyNumberFormat="1" applyFont="1" applyFill="1" applyBorder="1" applyAlignment="1">
      <alignment horizontal="center" vertical="top" shrinkToFit="1"/>
    </xf>
    <xf numFmtId="4" fontId="17" fillId="0" borderId="53" xfId="1" applyNumberFormat="1" applyFont="1" applyFill="1" applyBorder="1" applyAlignment="1">
      <alignment horizontal="right" vertical="top"/>
    </xf>
    <xf numFmtId="0" fontId="9" fillId="0" borderId="60" xfId="1" applyFill="1" applyBorder="1" applyAlignment="1">
      <alignment horizontal="center" vertical="top"/>
    </xf>
    <xf numFmtId="49" fontId="3" fillId="0" borderId="60" xfId="1" applyNumberFormat="1" applyFont="1" applyFill="1" applyBorder="1" applyAlignment="1">
      <alignment horizontal="left" vertical="top"/>
    </xf>
    <xf numFmtId="0" fontId="3" fillId="0" borderId="60" xfId="1" applyFont="1" applyFill="1" applyBorder="1" applyAlignment="1">
      <alignment vertical="top"/>
    </xf>
    <xf numFmtId="4" fontId="9" fillId="0" borderId="60" xfId="1" applyNumberFormat="1" applyFill="1" applyBorder="1" applyAlignment="1">
      <alignment horizontal="right" vertical="top"/>
    </xf>
    <xf numFmtId="0" fontId="22" fillId="0" borderId="53" xfId="1" applyFont="1" applyFill="1" applyBorder="1" applyAlignment="1">
      <alignment vertical="top" wrapText="1"/>
    </xf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3" fillId="0" borderId="19" xfId="0" applyFont="1" applyFill="1" applyBorder="1" applyAlignment="1">
      <alignment wrapText="1"/>
    </xf>
    <xf numFmtId="0" fontId="0" fillId="0" borderId="20" xfId="0" applyFill="1" applyBorder="1" applyAlignment="1"/>
    <xf numFmtId="0" fontId="0" fillId="0" borderId="21" xfId="0" applyFill="1" applyBorder="1" applyAlignment="1"/>
    <xf numFmtId="0" fontId="3" fillId="0" borderId="0" xfId="0" applyFont="1" applyFill="1" applyBorder="1"/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3" fillId="0" borderId="61" xfId="1" applyFont="1" applyFill="1" applyBorder="1" applyAlignment="1">
      <alignment wrapText="1"/>
    </xf>
    <xf numFmtId="0" fontId="0" fillId="0" borderId="44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3" fillId="0" borderId="48" xfId="1" applyFont="1" applyFill="1" applyBorder="1"/>
    <xf numFmtId="0" fontId="9" fillId="0" borderId="48" xfId="1" applyFill="1" applyBorder="1"/>
    <xf numFmtId="0" fontId="9" fillId="0" borderId="48" xfId="1" applyFill="1" applyBorder="1" applyAlignment="1">
      <alignment horizontal="right"/>
    </xf>
    <xf numFmtId="0" fontId="9" fillId="0" borderId="48" xfId="1" applyFont="1" applyFill="1" applyBorder="1" applyAlignment="1">
      <alignment horizontal="left"/>
    </xf>
    <xf numFmtId="0" fontId="9" fillId="0" borderId="49" xfId="1" applyFont="1" applyFill="1" applyBorder="1" applyAlignment="1">
      <alignment horizontal="left"/>
    </xf>
    <xf numFmtId="0" fontId="9" fillId="0" borderId="42" xfId="1" applyFont="1" applyFill="1" applyBorder="1" applyAlignment="1">
      <alignment horizontal="center" vertical="center"/>
    </xf>
    <xf numFmtId="0" fontId="9" fillId="0" borderId="43" xfId="1" applyFont="1" applyFill="1" applyBorder="1" applyAlignment="1">
      <alignment horizontal="center" vertic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C6" sqref="C6:G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143"/>
      <c r="B4" s="144"/>
      <c r="C4" s="177" t="s">
        <v>235</v>
      </c>
      <c r="D4" s="73"/>
      <c r="E4" s="73"/>
      <c r="F4" s="7"/>
      <c r="G4" s="8"/>
    </row>
    <row r="5" spans="1:57" ht="12.95" customHeight="1" x14ac:dyDescent="0.2">
      <c r="A5" s="9" t="s">
        <v>5</v>
      </c>
      <c r="B5" s="10"/>
      <c r="C5" s="11" t="s">
        <v>6</v>
      </c>
      <c r="D5" s="11"/>
      <c r="E5" s="11"/>
      <c r="F5" s="12" t="s">
        <v>7</v>
      </c>
      <c r="G5" s="13"/>
    </row>
    <row r="6" spans="1:57" ht="24.75" customHeight="1" x14ac:dyDescent="0.2">
      <c r="A6" s="143"/>
      <c r="B6" s="144"/>
      <c r="C6" s="174" t="s">
        <v>236</v>
      </c>
      <c r="D6" s="175"/>
      <c r="E6" s="175"/>
      <c r="F6" s="175"/>
      <c r="G6" s="176"/>
    </row>
    <row r="7" spans="1:57" x14ac:dyDescent="0.2">
      <c r="A7" s="9" t="s">
        <v>8</v>
      </c>
      <c r="B7" s="11"/>
      <c r="C7" s="161"/>
      <c r="D7" s="162"/>
      <c r="E7" s="14" t="s">
        <v>9</v>
      </c>
      <c r="F7" s="15"/>
      <c r="G7" s="16">
        <v>0</v>
      </c>
      <c r="H7" s="17"/>
      <c r="I7" s="17"/>
    </row>
    <row r="8" spans="1:57" x14ac:dyDescent="0.2">
      <c r="A8" s="9" t="s">
        <v>10</v>
      </c>
      <c r="B8" s="11"/>
      <c r="C8" s="161"/>
      <c r="D8" s="162"/>
      <c r="E8" s="12" t="s">
        <v>11</v>
      </c>
      <c r="F8" s="11"/>
      <c r="G8" s="18">
        <f>IF(PocetMJ=0,,ROUND((F30+F32)/PocetMJ,1))</f>
        <v>0</v>
      </c>
    </row>
    <row r="9" spans="1:57" x14ac:dyDescent="0.2">
      <c r="A9" s="19" t="s">
        <v>12</v>
      </c>
      <c r="B9" s="20"/>
      <c r="C9" s="20"/>
      <c r="D9" s="20"/>
      <c r="E9" s="21" t="s">
        <v>13</v>
      </c>
      <c r="F9" s="20"/>
      <c r="G9" s="22"/>
    </row>
    <row r="10" spans="1:57" x14ac:dyDescent="0.2">
      <c r="A10" s="23" t="s">
        <v>14</v>
      </c>
      <c r="B10" s="7"/>
      <c r="C10" s="7"/>
      <c r="D10" s="7"/>
      <c r="E10" s="24" t="s">
        <v>15</v>
      </c>
      <c r="F10" s="7"/>
      <c r="G10" s="8"/>
      <c r="BA10" s="25"/>
      <c r="BB10" s="25"/>
      <c r="BC10" s="25"/>
      <c r="BD10" s="25"/>
      <c r="BE10" s="25"/>
    </row>
    <row r="11" spans="1:57" x14ac:dyDescent="0.2">
      <c r="A11" s="23"/>
      <c r="B11" s="7"/>
      <c r="C11" s="7"/>
      <c r="D11" s="7"/>
      <c r="E11" s="163"/>
      <c r="F11" s="164"/>
      <c r="G11" s="165"/>
    </row>
    <row r="12" spans="1:57" ht="28.5" customHeight="1" thickBot="1" x14ac:dyDescent="0.25">
      <c r="A12" s="26" t="s">
        <v>16</v>
      </c>
      <c r="B12" s="27"/>
      <c r="C12" s="27"/>
      <c r="D12" s="27"/>
      <c r="E12" s="28"/>
      <c r="F12" s="28"/>
      <c r="G12" s="29"/>
    </row>
    <row r="13" spans="1:57" ht="17.25" customHeight="1" thickBot="1" x14ac:dyDescent="0.25">
      <c r="A13" s="30" t="s">
        <v>17</v>
      </c>
      <c r="B13" s="31"/>
      <c r="C13" s="32"/>
      <c r="D13" s="33" t="s">
        <v>18</v>
      </c>
      <c r="E13" s="34"/>
      <c r="F13" s="34"/>
      <c r="G13" s="32"/>
    </row>
    <row r="14" spans="1:57" ht="15.95" customHeight="1" x14ac:dyDescent="0.2">
      <c r="A14" s="35"/>
      <c r="B14" s="36" t="s">
        <v>19</v>
      </c>
      <c r="C14" s="37">
        <f>Dodavka</f>
        <v>0</v>
      </c>
      <c r="D14" s="38" t="str">
        <f>Rekapitulace!A30</f>
        <v>Zařízení staveniště</v>
      </c>
      <c r="E14" s="39"/>
      <c r="F14" s="40"/>
      <c r="G14" s="37">
        <f>Rekapitulace!I30</f>
        <v>0</v>
      </c>
    </row>
    <row r="15" spans="1:57" ht="15.95" customHeight="1" x14ac:dyDescent="0.2">
      <c r="A15" s="35" t="s">
        <v>20</v>
      </c>
      <c r="B15" s="36" t="s">
        <v>21</v>
      </c>
      <c r="C15" s="37">
        <f>Mont</f>
        <v>0</v>
      </c>
      <c r="D15" s="19"/>
      <c r="E15" s="41"/>
      <c r="F15" s="42"/>
      <c r="G15" s="37"/>
    </row>
    <row r="16" spans="1:57" ht="15.95" customHeight="1" x14ac:dyDescent="0.2">
      <c r="A16" s="35" t="s">
        <v>22</v>
      </c>
      <c r="B16" s="36" t="s">
        <v>23</v>
      </c>
      <c r="C16" s="37">
        <f>HSV</f>
        <v>0</v>
      </c>
      <c r="D16" s="19"/>
      <c r="E16" s="41"/>
      <c r="F16" s="42"/>
      <c r="G16" s="37"/>
    </row>
    <row r="17" spans="1:7" ht="15.95" customHeight="1" x14ac:dyDescent="0.2">
      <c r="A17" s="43" t="s">
        <v>24</v>
      </c>
      <c r="B17" s="36" t="s">
        <v>25</v>
      </c>
      <c r="C17" s="37">
        <f>PSV</f>
        <v>0</v>
      </c>
      <c r="D17" s="19"/>
      <c r="E17" s="41"/>
      <c r="F17" s="42"/>
      <c r="G17" s="37"/>
    </row>
    <row r="18" spans="1:7" ht="15.95" customHeight="1" x14ac:dyDescent="0.2">
      <c r="A18" s="44" t="s">
        <v>26</v>
      </c>
      <c r="B18" s="36"/>
      <c r="C18" s="37">
        <f>SUM(C14:C17)</f>
        <v>0</v>
      </c>
      <c r="D18" s="45"/>
      <c r="E18" s="41"/>
      <c r="F18" s="42"/>
      <c r="G18" s="37"/>
    </row>
    <row r="19" spans="1:7" ht="15.95" customHeight="1" x14ac:dyDescent="0.2">
      <c r="A19" s="44"/>
      <c r="B19" s="36"/>
      <c r="C19" s="37"/>
      <c r="D19" s="19"/>
      <c r="E19" s="41"/>
      <c r="F19" s="42"/>
      <c r="G19" s="37"/>
    </row>
    <row r="20" spans="1:7" ht="15.95" customHeight="1" x14ac:dyDescent="0.2">
      <c r="A20" s="44" t="s">
        <v>27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 x14ac:dyDescent="0.2">
      <c r="A21" s="23" t="s">
        <v>28</v>
      </c>
      <c r="B21" s="7"/>
      <c r="C21" s="37">
        <f>C18+C20</f>
        <v>0</v>
      </c>
      <c r="D21" s="19" t="s">
        <v>29</v>
      </c>
      <c r="E21" s="41"/>
      <c r="F21" s="42"/>
      <c r="G21" s="37">
        <f>G22-SUM(G14:G20)</f>
        <v>0</v>
      </c>
    </row>
    <row r="22" spans="1:7" ht="15.95" customHeight="1" thickBot="1" x14ac:dyDescent="0.25">
      <c r="A22" s="19" t="s">
        <v>30</v>
      </c>
      <c r="B22" s="20"/>
      <c r="C22" s="46">
        <f>C21+G22</f>
        <v>0</v>
      </c>
      <c r="D22" s="47" t="s">
        <v>31</v>
      </c>
      <c r="E22" s="48"/>
      <c r="F22" s="49"/>
      <c r="G22" s="37">
        <f>VRN</f>
        <v>0</v>
      </c>
    </row>
    <row r="23" spans="1:7" x14ac:dyDescent="0.2">
      <c r="A23" s="3" t="s">
        <v>32</v>
      </c>
      <c r="B23" s="5"/>
      <c r="C23" s="50" t="s">
        <v>33</v>
      </c>
      <c r="D23" s="5"/>
      <c r="E23" s="50" t="s">
        <v>34</v>
      </c>
      <c r="F23" s="5"/>
      <c r="G23" s="6"/>
    </row>
    <row r="24" spans="1:7" x14ac:dyDescent="0.2">
      <c r="A24" s="9"/>
      <c r="B24" s="11"/>
      <c r="C24" s="12" t="s">
        <v>35</v>
      </c>
      <c r="D24" s="11"/>
      <c r="E24" s="12" t="s">
        <v>35</v>
      </c>
      <c r="F24" s="11"/>
      <c r="G24" s="13"/>
    </row>
    <row r="25" spans="1:7" x14ac:dyDescent="0.2">
      <c r="A25" s="23" t="s">
        <v>36</v>
      </c>
      <c r="B25" s="51"/>
      <c r="C25" s="24" t="s">
        <v>36</v>
      </c>
      <c r="D25" s="7"/>
      <c r="E25" s="24" t="s">
        <v>36</v>
      </c>
      <c r="F25" s="7"/>
      <c r="G25" s="8"/>
    </row>
    <row r="26" spans="1:7" x14ac:dyDescent="0.2">
      <c r="A26" s="23"/>
      <c r="B26" s="52"/>
      <c r="C26" s="24" t="s">
        <v>37</v>
      </c>
      <c r="D26" s="7"/>
      <c r="E26" s="24" t="s">
        <v>38</v>
      </c>
      <c r="F26" s="7"/>
      <c r="G26" s="8"/>
    </row>
    <row r="27" spans="1:7" x14ac:dyDescent="0.2">
      <c r="A27" s="23"/>
      <c r="B27" s="7"/>
      <c r="C27" s="24"/>
      <c r="D27" s="7"/>
      <c r="E27" s="24"/>
      <c r="F27" s="7"/>
      <c r="G27" s="8"/>
    </row>
    <row r="28" spans="1:7" ht="97.5" customHeight="1" x14ac:dyDescent="0.2">
      <c r="A28" s="23"/>
      <c r="B28" s="7"/>
      <c r="C28" s="24"/>
      <c r="D28" s="7"/>
      <c r="E28" s="24"/>
      <c r="F28" s="7"/>
      <c r="G28" s="8"/>
    </row>
    <row r="29" spans="1:7" x14ac:dyDescent="0.2">
      <c r="A29" s="9" t="s">
        <v>39</v>
      </c>
      <c r="B29" s="11"/>
      <c r="C29" s="53">
        <v>0</v>
      </c>
      <c r="D29" s="11" t="s">
        <v>40</v>
      </c>
      <c r="E29" s="12"/>
      <c r="F29" s="54">
        <v>0</v>
      </c>
      <c r="G29" s="13"/>
    </row>
    <row r="30" spans="1:7" x14ac:dyDescent="0.2">
      <c r="A30" s="9" t="s">
        <v>39</v>
      </c>
      <c r="B30" s="11"/>
      <c r="C30" s="53">
        <v>15</v>
      </c>
      <c r="D30" s="11" t="s">
        <v>40</v>
      </c>
      <c r="E30" s="12"/>
      <c r="F30" s="54">
        <v>0</v>
      </c>
      <c r="G30" s="13"/>
    </row>
    <row r="31" spans="1:7" x14ac:dyDescent="0.2">
      <c r="A31" s="9" t="s">
        <v>41</v>
      </c>
      <c r="B31" s="11"/>
      <c r="C31" s="53">
        <v>15</v>
      </c>
      <c r="D31" s="11" t="s">
        <v>40</v>
      </c>
      <c r="E31" s="12"/>
      <c r="F31" s="55">
        <f>ROUND(PRODUCT(F30,C31/100),0)</f>
        <v>0</v>
      </c>
      <c r="G31" s="22"/>
    </row>
    <row r="32" spans="1:7" x14ac:dyDescent="0.2">
      <c r="A32" s="9" t="s">
        <v>39</v>
      </c>
      <c r="B32" s="11"/>
      <c r="C32" s="53">
        <v>21</v>
      </c>
      <c r="D32" s="11" t="s">
        <v>40</v>
      </c>
      <c r="E32" s="12"/>
      <c r="F32" s="54">
        <v>0</v>
      </c>
      <c r="G32" s="13"/>
    </row>
    <row r="33" spans="1:8" x14ac:dyDescent="0.2">
      <c r="A33" s="9" t="s">
        <v>41</v>
      </c>
      <c r="B33" s="11"/>
      <c r="C33" s="53">
        <v>21</v>
      </c>
      <c r="D33" s="11" t="s">
        <v>40</v>
      </c>
      <c r="E33" s="12"/>
      <c r="F33" s="55">
        <f>ROUND(PRODUCT(F32,C33/100),0)</f>
        <v>0</v>
      </c>
      <c r="G33" s="22"/>
    </row>
    <row r="34" spans="1:8" s="61" customFormat="1" ht="19.5" customHeight="1" thickBot="1" x14ac:dyDescent="0.3">
      <c r="A34" s="56" t="s">
        <v>42</v>
      </c>
      <c r="B34" s="57"/>
      <c r="C34" s="57"/>
      <c r="D34" s="57"/>
      <c r="E34" s="58"/>
      <c r="F34" s="59">
        <f>ROUND(SUM(F29:F33),0)</f>
        <v>0</v>
      </c>
      <c r="G34" s="60"/>
    </row>
    <row r="36" spans="1:8" x14ac:dyDescent="0.2">
      <c r="A36" s="62" t="s">
        <v>43</v>
      </c>
      <c r="B36" s="62"/>
      <c r="C36" s="62"/>
      <c r="D36" s="62"/>
      <c r="E36" s="62"/>
      <c r="F36" s="62"/>
      <c r="G36" s="62"/>
      <c r="H36" t="s">
        <v>4</v>
      </c>
    </row>
    <row r="37" spans="1:8" ht="14.25" customHeight="1" x14ac:dyDescent="0.2">
      <c r="A37" s="62"/>
      <c r="B37" s="166"/>
      <c r="C37" s="166"/>
      <c r="D37" s="166"/>
      <c r="E37" s="166"/>
      <c r="F37" s="166"/>
      <c r="G37" s="166"/>
      <c r="H37" t="s">
        <v>4</v>
      </c>
    </row>
    <row r="38" spans="1:8" ht="12.75" customHeight="1" x14ac:dyDescent="0.2">
      <c r="A38" s="63"/>
      <c r="B38" s="166"/>
      <c r="C38" s="166"/>
      <c r="D38" s="166"/>
      <c r="E38" s="166"/>
      <c r="F38" s="166"/>
      <c r="G38" s="166"/>
      <c r="H38" t="s">
        <v>4</v>
      </c>
    </row>
    <row r="39" spans="1:8" x14ac:dyDescent="0.2">
      <c r="A39" s="63"/>
      <c r="B39" s="166"/>
      <c r="C39" s="166"/>
      <c r="D39" s="166"/>
      <c r="E39" s="166"/>
      <c r="F39" s="166"/>
      <c r="G39" s="166"/>
      <c r="H39" t="s">
        <v>4</v>
      </c>
    </row>
    <row r="40" spans="1:8" x14ac:dyDescent="0.2">
      <c r="A40" s="63"/>
      <c r="B40" s="166"/>
      <c r="C40" s="166"/>
      <c r="D40" s="166"/>
      <c r="E40" s="166"/>
      <c r="F40" s="166"/>
      <c r="G40" s="166"/>
      <c r="H40" t="s">
        <v>4</v>
      </c>
    </row>
    <row r="41" spans="1:8" x14ac:dyDescent="0.2">
      <c r="A41" s="63"/>
      <c r="B41" s="166"/>
      <c r="C41" s="166"/>
      <c r="D41" s="166"/>
      <c r="E41" s="166"/>
      <c r="F41" s="166"/>
      <c r="G41" s="166"/>
      <c r="H41" t="s">
        <v>4</v>
      </c>
    </row>
    <row r="42" spans="1:8" x14ac:dyDescent="0.2">
      <c r="A42" s="63"/>
      <c r="B42" s="166"/>
      <c r="C42" s="166"/>
      <c r="D42" s="166"/>
      <c r="E42" s="166"/>
      <c r="F42" s="166"/>
      <c r="G42" s="166"/>
      <c r="H42" t="s">
        <v>4</v>
      </c>
    </row>
    <row r="43" spans="1:8" x14ac:dyDescent="0.2">
      <c r="A43" s="63"/>
      <c r="B43" s="166"/>
      <c r="C43" s="166"/>
      <c r="D43" s="166"/>
      <c r="E43" s="166"/>
      <c r="F43" s="166"/>
      <c r="G43" s="166"/>
      <c r="H43" t="s">
        <v>4</v>
      </c>
    </row>
    <row r="44" spans="1:8" x14ac:dyDescent="0.2">
      <c r="A44" s="63"/>
      <c r="B44" s="166"/>
      <c r="C44" s="166"/>
      <c r="D44" s="166"/>
      <c r="E44" s="166"/>
      <c r="F44" s="166"/>
      <c r="G44" s="166"/>
      <c r="H44" t="s">
        <v>4</v>
      </c>
    </row>
    <row r="45" spans="1:8" ht="3" customHeight="1" x14ac:dyDescent="0.2">
      <c r="A45" s="63"/>
      <c r="B45" s="166"/>
      <c r="C45" s="166"/>
      <c r="D45" s="166"/>
      <c r="E45" s="166"/>
      <c r="F45" s="166"/>
      <c r="G45" s="166"/>
      <c r="H45" t="s">
        <v>4</v>
      </c>
    </row>
    <row r="46" spans="1:8" x14ac:dyDescent="0.2">
      <c r="B46" s="160"/>
      <c r="C46" s="160"/>
      <c r="D46" s="160"/>
      <c r="E46" s="160"/>
      <c r="F46" s="160"/>
      <c r="G46" s="160"/>
    </row>
    <row r="47" spans="1:8" x14ac:dyDescent="0.2">
      <c r="B47" s="160"/>
      <c r="C47" s="160"/>
      <c r="D47" s="160"/>
      <c r="E47" s="160"/>
      <c r="F47" s="160"/>
      <c r="G47" s="160"/>
    </row>
    <row r="48" spans="1:8" x14ac:dyDescent="0.2">
      <c r="B48" s="160"/>
      <c r="C48" s="160"/>
      <c r="D48" s="160"/>
      <c r="E48" s="160"/>
      <c r="F48" s="160"/>
      <c r="G48" s="160"/>
    </row>
    <row r="49" spans="2:7" x14ac:dyDescent="0.2">
      <c r="B49" s="160"/>
      <c r="C49" s="160"/>
      <c r="D49" s="160"/>
      <c r="E49" s="160"/>
      <c r="F49" s="160"/>
      <c r="G49" s="160"/>
    </row>
    <row r="50" spans="2:7" x14ac:dyDescent="0.2">
      <c r="B50" s="160"/>
      <c r="C50" s="160"/>
      <c r="D50" s="160"/>
      <c r="E50" s="160"/>
      <c r="F50" s="160"/>
      <c r="G50" s="160"/>
    </row>
    <row r="51" spans="2:7" x14ac:dyDescent="0.2">
      <c r="B51" s="160"/>
      <c r="C51" s="160"/>
      <c r="D51" s="160"/>
      <c r="E51" s="160"/>
      <c r="F51" s="160"/>
      <c r="G51" s="160"/>
    </row>
    <row r="52" spans="2:7" x14ac:dyDescent="0.2">
      <c r="B52" s="160"/>
      <c r="C52" s="160"/>
      <c r="D52" s="160"/>
      <c r="E52" s="160"/>
      <c r="F52" s="160"/>
      <c r="G52" s="160"/>
    </row>
    <row r="53" spans="2:7" x14ac:dyDescent="0.2">
      <c r="B53" s="160"/>
      <c r="C53" s="160"/>
      <c r="D53" s="160"/>
      <c r="E53" s="160"/>
      <c r="F53" s="160"/>
      <c r="G53" s="160"/>
    </row>
    <row r="54" spans="2:7" x14ac:dyDescent="0.2">
      <c r="B54" s="160"/>
      <c r="C54" s="160"/>
      <c r="D54" s="160"/>
      <c r="E54" s="160"/>
      <c r="F54" s="160"/>
      <c r="G54" s="160"/>
    </row>
    <row r="55" spans="2:7" x14ac:dyDescent="0.2">
      <c r="B55" s="160"/>
      <c r="C55" s="160"/>
      <c r="D55" s="160"/>
      <c r="E55" s="160"/>
      <c r="F55" s="160"/>
      <c r="G55" s="160"/>
    </row>
  </sheetData>
  <mergeCells count="15">
    <mergeCell ref="C6:G6"/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2"/>
  <sheetViews>
    <sheetView workbookViewId="0">
      <selection activeCell="D13" sqref="D13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24" customHeight="1" thickTop="1" x14ac:dyDescent="0.2">
      <c r="A1" s="178" t="s">
        <v>5</v>
      </c>
      <c r="B1" s="179"/>
      <c r="C1" s="180" t="str">
        <f>CONCATENATE(cislostavby," ",nazevstavby)</f>
        <v xml:space="preserve"> Oprava Hydroizolace a revitalizace zdiva suterénu objektu Plzeňského inspektorátu ČŠI – III. a IV. etapa, oprava interiérů </v>
      </c>
      <c r="D1" s="181"/>
      <c r="E1" s="181"/>
      <c r="F1" s="181"/>
      <c r="G1" s="181"/>
      <c r="H1" s="181"/>
      <c r="I1" s="182"/>
    </row>
    <row r="2" spans="1:9" ht="13.5" thickBot="1" x14ac:dyDescent="0.25">
      <c r="A2" s="167" t="s">
        <v>1</v>
      </c>
      <c r="B2" s="168"/>
      <c r="C2" s="183" t="str">
        <f>CONCATENATE(cisloobjektu," ",nazevobjektu)</f>
        <v xml:space="preserve"> Koperníkova 26, Plzeň</v>
      </c>
      <c r="D2" s="184"/>
      <c r="E2" s="185"/>
      <c r="F2" s="184"/>
      <c r="G2" s="186"/>
      <c r="H2" s="186"/>
      <c r="I2" s="187"/>
    </row>
    <row r="3" spans="1:9" ht="13.5" thickTop="1" x14ac:dyDescent="0.2">
      <c r="F3" s="7"/>
    </row>
    <row r="4" spans="1:9" ht="19.5" customHeight="1" x14ac:dyDescent="0.25">
      <c r="A4" s="64" t="s">
        <v>44</v>
      </c>
      <c r="B4" s="1"/>
      <c r="C4" s="1"/>
      <c r="D4" s="1"/>
      <c r="E4" s="65"/>
      <c r="F4" s="1"/>
      <c r="G4" s="1"/>
      <c r="H4" s="1"/>
      <c r="I4" s="1"/>
    </row>
    <row r="5" spans="1:9" ht="13.5" thickBot="1" x14ac:dyDescent="0.25"/>
    <row r="6" spans="1:9" s="7" customFormat="1" ht="13.5" thickBot="1" x14ac:dyDescent="0.25">
      <c r="A6" s="66"/>
      <c r="B6" s="67" t="s">
        <v>45</v>
      </c>
      <c r="C6" s="67"/>
      <c r="D6" s="68"/>
      <c r="E6" s="69" t="s">
        <v>46</v>
      </c>
      <c r="F6" s="70" t="s">
        <v>47</v>
      </c>
      <c r="G6" s="70" t="s">
        <v>48</v>
      </c>
      <c r="H6" s="70" t="s">
        <v>49</v>
      </c>
      <c r="I6" s="71" t="s">
        <v>27</v>
      </c>
    </row>
    <row r="7" spans="1:9" s="7" customFormat="1" x14ac:dyDescent="0.2">
      <c r="A7" s="139" t="str">
        <f>Položky!B7</f>
        <v>3</v>
      </c>
      <c r="B7" s="72" t="str">
        <f>Položky!C7</f>
        <v>Svislé a kompletní konstrukce</v>
      </c>
      <c r="C7" s="73"/>
      <c r="D7" s="74"/>
      <c r="E7" s="140">
        <f>Položky!BA11</f>
        <v>0</v>
      </c>
      <c r="F7" s="141">
        <f>Položky!BB11</f>
        <v>0</v>
      </c>
      <c r="G7" s="141">
        <f>Položky!BC11</f>
        <v>0</v>
      </c>
      <c r="H7" s="141">
        <f>Položky!BD11</f>
        <v>0</v>
      </c>
      <c r="I7" s="142">
        <f>Položky!BE11</f>
        <v>0</v>
      </c>
    </row>
    <row r="8" spans="1:9" s="7" customFormat="1" x14ac:dyDescent="0.2">
      <c r="A8" s="139" t="str">
        <f>Položky!B12</f>
        <v>61</v>
      </c>
      <c r="B8" s="72" t="str">
        <f>Položky!C12</f>
        <v>Upravy povrchů vnitřní</v>
      </c>
      <c r="C8" s="73"/>
      <c r="D8" s="74"/>
      <c r="E8" s="140">
        <f>Položky!BA14</f>
        <v>0</v>
      </c>
      <c r="F8" s="141">
        <f>Položky!BB14</f>
        <v>0</v>
      </c>
      <c r="G8" s="141">
        <f>Položky!BC14</f>
        <v>0</v>
      </c>
      <c r="H8" s="141">
        <f>Položky!BD14</f>
        <v>0</v>
      </c>
      <c r="I8" s="142">
        <f>Položky!BE14</f>
        <v>0</v>
      </c>
    </row>
    <row r="9" spans="1:9" s="7" customFormat="1" x14ac:dyDescent="0.2">
      <c r="A9" s="139" t="str">
        <f>Položky!B15</f>
        <v>63</v>
      </c>
      <c r="B9" s="72" t="str">
        <f>Položky!C15</f>
        <v>Podlahy a podlahové konstrukce</v>
      </c>
      <c r="C9" s="73"/>
      <c r="D9" s="74"/>
      <c r="E9" s="140">
        <f>Položky!BA17</f>
        <v>0</v>
      </c>
      <c r="F9" s="141">
        <f>Položky!BB17</f>
        <v>0</v>
      </c>
      <c r="G9" s="141">
        <f>Položky!BC17</f>
        <v>0</v>
      </c>
      <c r="H9" s="141">
        <f>Položky!BD17</f>
        <v>0</v>
      </c>
      <c r="I9" s="142">
        <f>Položky!BE17</f>
        <v>0</v>
      </c>
    </row>
    <row r="10" spans="1:9" s="7" customFormat="1" x14ac:dyDescent="0.2">
      <c r="A10" s="139" t="str">
        <f>Položky!B18</f>
        <v>64</v>
      </c>
      <c r="B10" s="72" t="str">
        <f>Položky!C18</f>
        <v>Výplně otvorů</v>
      </c>
      <c r="C10" s="73"/>
      <c r="D10" s="74"/>
      <c r="E10" s="140">
        <f>Položky!BA20</f>
        <v>0</v>
      </c>
      <c r="F10" s="141">
        <f>Položky!BB20</f>
        <v>0</v>
      </c>
      <c r="G10" s="141">
        <f>Položky!BC20</f>
        <v>0</v>
      </c>
      <c r="H10" s="141">
        <f>Položky!BD20</f>
        <v>0</v>
      </c>
      <c r="I10" s="142">
        <f>Položky!BE20</f>
        <v>0</v>
      </c>
    </row>
    <row r="11" spans="1:9" s="7" customFormat="1" x14ac:dyDescent="0.2">
      <c r="A11" s="139" t="str">
        <f>Položky!B21</f>
        <v>94</v>
      </c>
      <c r="B11" s="72" t="str">
        <f>Položky!C21</f>
        <v>Lešení a stavební výtahy</v>
      </c>
      <c r="C11" s="73"/>
      <c r="D11" s="74"/>
      <c r="E11" s="140">
        <f>Položky!BA23</f>
        <v>0</v>
      </c>
      <c r="F11" s="141">
        <f>Položky!BB23</f>
        <v>0</v>
      </c>
      <c r="G11" s="141">
        <f>Položky!BC23</f>
        <v>0</v>
      </c>
      <c r="H11" s="141">
        <f>Položky!BD23</f>
        <v>0</v>
      </c>
      <c r="I11" s="142">
        <f>Položky!BE23</f>
        <v>0</v>
      </c>
    </row>
    <row r="12" spans="1:9" s="7" customFormat="1" x14ac:dyDescent="0.2">
      <c r="A12" s="139" t="str">
        <f>Položky!B24</f>
        <v>95</v>
      </c>
      <c r="B12" s="72" t="str">
        <f>Položky!C24</f>
        <v>Dokončovací kce na pozem.stav.</v>
      </c>
      <c r="C12" s="73"/>
      <c r="D12" s="74"/>
      <c r="E12" s="140">
        <f>Položky!BA27</f>
        <v>0</v>
      </c>
      <c r="F12" s="141">
        <f>Položky!BB27</f>
        <v>0</v>
      </c>
      <c r="G12" s="141">
        <f>Položky!BC27</f>
        <v>0</v>
      </c>
      <c r="H12" s="141">
        <f>Položky!BD27</f>
        <v>0</v>
      </c>
      <c r="I12" s="142">
        <f>Položky!BE27</f>
        <v>0</v>
      </c>
    </row>
    <row r="13" spans="1:9" s="7" customFormat="1" x14ac:dyDescent="0.2">
      <c r="A13" s="139" t="str">
        <f>Položky!B28</f>
        <v>99</v>
      </c>
      <c r="B13" s="72" t="str">
        <f>Položky!C28</f>
        <v>Staveništní přesun hmot</v>
      </c>
      <c r="C13" s="73"/>
      <c r="D13" s="74"/>
      <c r="E13" s="140">
        <f>Položky!BA30</f>
        <v>0</v>
      </c>
      <c r="F13" s="141">
        <f>Položky!BB30</f>
        <v>0</v>
      </c>
      <c r="G13" s="141">
        <f>Položky!BC30</f>
        <v>0</v>
      </c>
      <c r="H13" s="141">
        <f>Položky!BD30</f>
        <v>0</v>
      </c>
      <c r="I13" s="142">
        <f>Položky!BE30</f>
        <v>0</v>
      </c>
    </row>
    <row r="14" spans="1:9" s="7" customFormat="1" x14ac:dyDescent="0.2">
      <c r="A14" s="139" t="str">
        <f>Položky!B31</f>
        <v>711</v>
      </c>
      <c r="B14" s="72" t="str">
        <f>Položky!C31</f>
        <v>Izolace proti vodě</v>
      </c>
      <c r="C14" s="73"/>
      <c r="D14" s="74"/>
      <c r="E14" s="140">
        <f>Položky!BA34</f>
        <v>0</v>
      </c>
      <c r="F14" s="141">
        <f>Položky!BB34</f>
        <v>0</v>
      </c>
      <c r="G14" s="141">
        <f>Položky!BC34</f>
        <v>0</v>
      </c>
      <c r="H14" s="141">
        <f>Položky!BD34</f>
        <v>0</v>
      </c>
      <c r="I14" s="142">
        <f>Položky!BE34</f>
        <v>0</v>
      </c>
    </row>
    <row r="15" spans="1:9" s="7" customFormat="1" x14ac:dyDescent="0.2">
      <c r="A15" s="139" t="str">
        <f>Položky!B35</f>
        <v>766</v>
      </c>
      <c r="B15" s="72" t="str">
        <f>Položky!C35</f>
        <v>Konstrukce truhlářské</v>
      </c>
      <c r="C15" s="73"/>
      <c r="D15" s="74"/>
      <c r="E15" s="140">
        <f>Položky!BA38</f>
        <v>0</v>
      </c>
      <c r="F15" s="141">
        <f>Položky!BB38</f>
        <v>0</v>
      </c>
      <c r="G15" s="141">
        <f>Položky!BC38</f>
        <v>0</v>
      </c>
      <c r="H15" s="141">
        <f>Položky!BD38</f>
        <v>0</v>
      </c>
      <c r="I15" s="142">
        <f>Položky!BE38</f>
        <v>0</v>
      </c>
    </row>
    <row r="16" spans="1:9" s="7" customFormat="1" x14ac:dyDescent="0.2">
      <c r="A16" s="139" t="str">
        <f>Položky!B39</f>
        <v>767</v>
      </c>
      <c r="B16" s="72" t="str">
        <f>Položky!C39</f>
        <v>Konstrukce zámečnické</v>
      </c>
      <c r="C16" s="73"/>
      <c r="D16" s="74"/>
      <c r="E16" s="140">
        <f>Položky!BA41</f>
        <v>0</v>
      </c>
      <c r="F16" s="141">
        <f>Položky!BB41</f>
        <v>0</v>
      </c>
      <c r="G16" s="141">
        <f>Položky!BC41</f>
        <v>0</v>
      </c>
      <c r="H16" s="141">
        <f>Položky!BD41</f>
        <v>0</v>
      </c>
      <c r="I16" s="142">
        <f>Položky!BE41</f>
        <v>0</v>
      </c>
    </row>
    <row r="17" spans="1:57" s="7" customFormat="1" x14ac:dyDescent="0.2">
      <c r="A17" s="139" t="str">
        <f>Položky!B42</f>
        <v>771</v>
      </c>
      <c r="B17" s="72" t="str">
        <f>Položky!C42</f>
        <v>Podlahy z dlaždic a obklady</v>
      </c>
      <c r="C17" s="73"/>
      <c r="D17" s="74"/>
      <c r="E17" s="140">
        <f>Položky!BA48</f>
        <v>0</v>
      </c>
      <c r="F17" s="141">
        <f>Položky!BB48</f>
        <v>0</v>
      </c>
      <c r="G17" s="141">
        <f>Položky!BC48</f>
        <v>0</v>
      </c>
      <c r="H17" s="141">
        <f>Položky!BD48</f>
        <v>0</v>
      </c>
      <c r="I17" s="142">
        <f>Položky!BE48</f>
        <v>0</v>
      </c>
    </row>
    <row r="18" spans="1:57" s="7" customFormat="1" x14ac:dyDescent="0.2">
      <c r="A18" s="139" t="str">
        <f>Položky!B49</f>
        <v>784</v>
      </c>
      <c r="B18" s="72" t="str">
        <f>Položky!C49</f>
        <v>Malby</v>
      </c>
      <c r="C18" s="73"/>
      <c r="D18" s="74"/>
      <c r="E18" s="140">
        <f>Položky!BA51</f>
        <v>0</v>
      </c>
      <c r="F18" s="141">
        <f>Položky!BB51</f>
        <v>0</v>
      </c>
      <c r="G18" s="141">
        <f>Položky!BC51</f>
        <v>0</v>
      </c>
      <c r="H18" s="141">
        <f>Položky!BD51</f>
        <v>0</v>
      </c>
      <c r="I18" s="142">
        <f>Položky!BE51</f>
        <v>0</v>
      </c>
    </row>
    <row r="19" spans="1:57" s="7" customFormat="1" x14ac:dyDescent="0.2">
      <c r="A19" s="139" t="str">
        <f>Položky!B52</f>
        <v>01</v>
      </c>
      <c r="B19" s="72" t="str">
        <f>Položky!C52</f>
        <v>Ostatní materiál</v>
      </c>
      <c r="C19" s="73"/>
      <c r="D19" s="74"/>
      <c r="E19" s="140">
        <f>Položky!BA56</f>
        <v>0</v>
      </c>
      <c r="F19" s="141">
        <f>Položky!BB56</f>
        <v>0</v>
      </c>
      <c r="G19" s="141">
        <f>Položky!BC56</f>
        <v>0</v>
      </c>
      <c r="H19" s="141">
        <f>Položky!BD56</f>
        <v>0</v>
      </c>
      <c r="I19" s="142">
        <f>Položky!BE56</f>
        <v>0</v>
      </c>
    </row>
    <row r="20" spans="1:57" s="7" customFormat="1" x14ac:dyDescent="0.2">
      <c r="A20" s="139" t="str">
        <f>Položky!B57</f>
        <v>H01</v>
      </c>
      <c r="B20" s="72" t="str">
        <f>Položky!C57</f>
        <v>Ostatní přesuny hmot</v>
      </c>
      <c r="C20" s="73"/>
      <c r="D20" s="74"/>
      <c r="E20" s="140">
        <f>Položky!BA59</f>
        <v>0</v>
      </c>
      <c r="F20" s="141">
        <f>Položky!BB59</f>
        <v>0</v>
      </c>
      <c r="G20" s="141">
        <f>Položky!BC59</f>
        <v>0</v>
      </c>
      <c r="H20" s="141">
        <f>Položky!BD59</f>
        <v>0</v>
      </c>
      <c r="I20" s="142">
        <f>Položky!BE59</f>
        <v>0</v>
      </c>
    </row>
    <row r="21" spans="1:57" s="7" customFormat="1" x14ac:dyDescent="0.2">
      <c r="A21" s="139" t="str">
        <f>Položky!B60</f>
        <v>M21.1</v>
      </c>
      <c r="B21" s="72" t="str">
        <f>Položky!C60</f>
        <v>Dodávky zařízení</v>
      </c>
      <c r="C21" s="73"/>
      <c r="D21" s="74"/>
      <c r="E21" s="140">
        <f>Položky!BA62</f>
        <v>0</v>
      </c>
      <c r="F21" s="141">
        <f>Položky!BB62</f>
        <v>0</v>
      </c>
      <c r="G21" s="141">
        <f>Položky!BC62</f>
        <v>0</v>
      </c>
      <c r="H21" s="141">
        <f>Položky!BD62</f>
        <v>0</v>
      </c>
      <c r="I21" s="142">
        <f>Položky!BE62</f>
        <v>0</v>
      </c>
    </row>
    <row r="22" spans="1:57" s="7" customFormat="1" x14ac:dyDescent="0.2">
      <c r="A22" s="139" t="str">
        <f>Položky!B63</f>
        <v>M21.2</v>
      </c>
      <c r="B22" s="72" t="str">
        <f>Položky!C63</f>
        <v>Elektromontáže, materiál</v>
      </c>
      <c r="C22" s="73"/>
      <c r="D22" s="74"/>
      <c r="E22" s="140">
        <f>Položky!BA85</f>
        <v>0</v>
      </c>
      <c r="F22" s="141">
        <f>Položky!BB85</f>
        <v>0</v>
      </c>
      <c r="G22" s="141">
        <f>Položky!BC85</f>
        <v>0</v>
      </c>
      <c r="H22" s="141">
        <f>Položky!BD85</f>
        <v>0</v>
      </c>
      <c r="I22" s="142">
        <f>Položky!BE85</f>
        <v>0</v>
      </c>
    </row>
    <row r="23" spans="1:57" s="7" customFormat="1" x14ac:dyDescent="0.2">
      <c r="A23" s="139" t="str">
        <f>Položky!B86</f>
        <v>M21.3</v>
      </c>
      <c r="B23" s="72" t="str">
        <f>Položky!C86</f>
        <v>Elektroinstalace, montáž</v>
      </c>
      <c r="C23" s="73"/>
      <c r="D23" s="74"/>
      <c r="E23" s="140">
        <f>Položky!BA101</f>
        <v>0</v>
      </c>
      <c r="F23" s="141">
        <f>Položky!BB101</f>
        <v>0</v>
      </c>
      <c r="G23" s="141">
        <f>Položky!BC101</f>
        <v>0</v>
      </c>
      <c r="H23" s="141">
        <f>Položky!BD101</f>
        <v>0</v>
      </c>
      <c r="I23" s="142">
        <f>Položky!BE101</f>
        <v>0</v>
      </c>
    </row>
    <row r="24" spans="1:57" s="7" customFormat="1" ht="13.5" thickBot="1" x14ac:dyDescent="0.25">
      <c r="A24" s="139" t="str">
        <f>Položky!B102</f>
        <v>M21.4</v>
      </c>
      <c r="B24" s="72" t="str">
        <f>Položky!C102</f>
        <v>Elektroinstalace, ostatní náklady</v>
      </c>
      <c r="C24" s="73"/>
      <c r="D24" s="74"/>
      <c r="E24" s="140">
        <f>Položky!BA108</f>
        <v>0</v>
      </c>
      <c r="F24" s="141">
        <f>Položky!BB108</f>
        <v>0</v>
      </c>
      <c r="G24" s="141">
        <f>Položky!BC108</f>
        <v>0</v>
      </c>
      <c r="H24" s="141">
        <f>Položky!BD108</f>
        <v>0</v>
      </c>
      <c r="I24" s="142">
        <f>Položky!BE108</f>
        <v>0</v>
      </c>
    </row>
    <row r="25" spans="1:57" s="80" customFormat="1" ht="13.5" thickBot="1" x14ac:dyDescent="0.25">
      <c r="A25" s="75"/>
      <c r="B25" s="67" t="s">
        <v>50</v>
      </c>
      <c r="C25" s="67"/>
      <c r="D25" s="76"/>
      <c r="E25" s="77">
        <f>SUM(E7:E24)</f>
        <v>0</v>
      </c>
      <c r="F25" s="78">
        <f>SUM(F7:F24)</f>
        <v>0</v>
      </c>
      <c r="G25" s="78">
        <f>SUM(G7:G24)</f>
        <v>0</v>
      </c>
      <c r="H25" s="78">
        <f>SUM(H7:H24)</f>
        <v>0</v>
      </c>
      <c r="I25" s="79">
        <f>SUM(I7:I24)</f>
        <v>0</v>
      </c>
    </row>
    <row r="26" spans="1:57" x14ac:dyDescent="0.2">
      <c r="A26" s="73"/>
      <c r="B26" s="73"/>
      <c r="C26" s="73"/>
      <c r="D26" s="73"/>
      <c r="E26" s="73"/>
      <c r="F26" s="73"/>
      <c r="G26" s="73"/>
      <c r="H26" s="73"/>
      <c r="I26" s="73"/>
    </row>
    <row r="27" spans="1:57" ht="19.5" customHeight="1" x14ac:dyDescent="0.25">
      <c r="A27" s="81" t="s">
        <v>51</v>
      </c>
      <c r="B27" s="81"/>
      <c r="C27" s="81"/>
      <c r="D27" s="81"/>
      <c r="E27" s="81"/>
      <c r="F27" s="81"/>
      <c r="G27" s="82"/>
      <c r="H27" s="81"/>
      <c r="I27" s="81"/>
      <c r="BA27" s="25"/>
      <c r="BB27" s="25"/>
      <c r="BC27" s="25"/>
      <c r="BD27" s="25"/>
      <c r="BE27" s="25"/>
    </row>
    <row r="28" spans="1:57" ht="13.5" thickBot="1" x14ac:dyDescent="0.25">
      <c r="A28" s="83"/>
      <c r="B28" s="83"/>
      <c r="C28" s="83"/>
      <c r="D28" s="83"/>
      <c r="E28" s="83"/>
      <c r="F28" s="83"/>
      <c r="G28" s="83"/>
      <c r="H28" s="83"/>
      <c r="I28" s="83"/>
    </row>
    <row r="29" spans="1:57" x14ac:dyDescent="0.2">
      <c r="A29" s="84" t="s">
        <v>52</v>
      </c>
      <c r="B29" s="85"/>
      <c r="C29" s="85"/>
      <c r="D29" s="86"/>
      <c r="E29" s="87" t="s">
        <v>53</v>
      </c>
      <c r="F29" s="88" t="s">
        <v>54</v>
      </c>
      <c r="G29" s="89" t="s">
        <v>55</v>
      </c>
      <c r="H29" s="90"/>
      <c r="I29" s="91" t="s">
        <v>53</v>
      </c>
    </row>
    <row r="30" spans="1:57" x14ac:dyDescent="0.2">
      <c r="A30" s="92" t="s">
        <v>224</v>
      </c>
      <c r="B30" s="93"/>
      <c r="C30" s="93"/>
      <c r="D30" s="94"/>
      <c r="E30" s="95"/>
      <c r="F30" s="96">
        <v>0</v>
      </c>
      <c r="G30" s="97">
        <f>CHOOSE(BA30+1,HSV+PSV,HSV+PSV+Mont,HSV+PSV+Dodavka+Mont,HSV,PSV,Mont,Dodavka,Mont+Dodavka,0)</f>
        <v>0</v>
      </c>
      <c r="H30" s="98"/>
      <c r="I30" s="99">
        <f>E30+F30*G30/100</f>
        <v>0</v>
      </c>
      <c r="BA30">
        <v>0</v>
      </c>
    </row>
    <row r="31" spans="1:57" ht="13.5" thickBot="1" x14ac:dyDescent="0.25">
      <c r="A31" s="100"/>
      <c r="B31" s="101" t="s">
        <v>56</v>
      </c>
      <c r="C31" s="102"/>
      <c r="D31" s="103"/>
      <c r="E31" s="104"/>
      <c r="F31" s="105"/>
      <c r="G31" s="105"/>
      <c r="H31" s="169">
        <f>SUM(I30:I30)</f>
        <v>0</v>
      </c>
      <c r="I31" s="170"/>
    </row>
    <row r="32" spans="1:57" x14ac:dyDescent="0.2">
      <c r="A32" s="83"/>
      <c r="B32" s="83"/>
      <c r="C32" s="83"/>
      <c r="D32" s="83"/>
      <c r="E32" s="83"/>
      <c r="F32" s="83"/>
      <c r="G32" s="83"/>
      <c r="H32" s="83"/>
      <c r="I32" s="83"/>
    </row>
    <row r="33" spans="2:9" x14ac:dyDescent="0.2">
      <c r="B33" s="80"/>
      <c r="F33" s="106"/>
      <c r="G33" s="107"/>
      <c r="H33" s="107"/>
      <c r="I33" s="108"/>
    </row>
    <row r="34" spans="2:9" x14ac:dyDescent="0.2">
      <c r="F34" s="106"/>
      <c r="G34" s="107"/>
      <c r="H34" s="107"/>
      <c r="I34" s="108"/>
    </row>
    <row r="35" spans="2:9" x14ac:dyDescent="0.2">
      <c r="F35" s="106"/>
      <c r="G35" s="107"/>
      <c r="H35" s="107"/>
      <c r="I35" s="108"/>
    </row>
    <row r="36" spans="2:9" x14ac:dyDescent="0.2">
      <c r="F36" s="106"/>
      <c r="G36" s="107"/>
      <c r="H36" s="107"/>
      <c r="I36" s="108"/>
    </row>
    <row r="37" spans="2:9" x14ac:dyDescent="0.2">
      <c r="F37" s="106"/>
      <c r="G37" s="107"/>
      <c r="H37" s="107"/>
      <c r="I37" s="108"/>
    </row>
    <row r="38" spans="2:9" x14ac:dyDescent="0.2">
      <c r="F38" s="106"/>
      <c r="G38" s="107"/>
      <c r="H38" s="107"/>
      <c r="I38" s="108"/>
    </row>
    <row r="39" spans="2:9" x14ac:dyDescent="0.2">
      <c r="F39" s="106"/>
      <c r="G39" s="107"/>
      <c r="H39" s="107"/>
      <c r="I39" s="108"/>
    </row>
    <row r="40" spans="2:9" x14ac:dyDescent="0.2">
      <c r="F40" s="106"/>
      <c r="G40" s="107"/>
      <c r="H40" s="107"/>
      <c r="I40" s="108"/>
    </row>
    <row r="41" spans="2:9" x14ac:dyDescent="0.2">
      <c r="F41" s="106"/>
      <c r="G41" s="107"/>
      <c r="H41" s="107"/>
      <c r="I41" s="108"/>
    </row>
    <row r="42" spans="2:9" x14ac:dyDescent="0.2">
      <c r="F42" s="106"/>
      <c r="G42" s="107"/>
      <c r="H42" s="107"/>
      <c r="I42" s="108"/>
    </row>
    <row r="43" spans="2:9" x14ac:dyDescent="0.2">
      <c r="F43" s="106"/>
      <c r="G43" s="107"/>
      <c r="H43" s="107"/>
      <c r="I43" s="108"/>
    </row>
    <row r="44" spans="2:9" x14ac:dyDescent="0.2">
      <c r="F44" s="106"/>
      <c r="G44" s="107"/>
      <c r="H44" s="107"/>
      <c r="I44" s="108"/>
    </row>
    <row r="45" spans="2:9" x14ac:dyDescent="0.2">
      <c r="F45" s="106"/>
      <c r="G45" s="107"/>
      <c r="H45" s="107"/>
      <c r="I45" s="108"/>
    </row>
    <row r="46" spans="2:9" x14ac:dyDescent="0.2">
      <c r="F46" s="106"/>
      <c r="G46" s="107"/>
      <c r="H46" s="107"/>
      <c r="I46" s="108"/>
    </row>
    <row r="47" spans="2:9" x14ac:dyDescent="0.2">
      <c r="F47" s="106"/>
      <c r="G47" s="107"/>
      <c r="H47" s="107"/>
      <c r="I47" s="108"/>
    </row>
    <row r="48" spans="2:9" x14ac:dyDescent="0.2">
      <c r="F48" s="106"/>
      <c r="G48" s="107"/>
      <c r="H48" s="107"/>
      <c r="I48" s="108"/>
    </row>
    <row r="49" spans="6:9" x14ac:dyDescent="0.2">
      <c r="F49" s="106"/>
      <c r="G49" s="107"/>
      <c r="H49" s="107"/>
      <c r="I49" s="108"/>
    </row>
    <row r="50" spans="6:9" x14ac:dyDescent="0.2">
      <c r="F50" s="106"/>
      <c r="G50" s="107"/>
      <c r="H50" s="107"/>
      <c r="I50" s="108"/>
    </row>
    <row r="51" spans="6:9" x14ac:dyDescent="0.2">
      <c r="F51" s="106"/>
      <c r="G51" s="107"/>
      <c r="H51" s="107"/>
      <c r="I51" s="108"/>
    </row>
    <row r="52" spans="6:9" x14ac:dyDescent="0.2">
      <c r="F52" s="106"/>
      <c r="G52" s="107"/>
      <c r="H52" s="107"/>
      <c r="I52" s="108"/>
    </row>
    <row r="53" spans="6:9" x14ac:dyDescent="0.2">
      <c r="F53" s="106"/>
      <c r="G53" s="107"/>
      <c r="H53" s="107"/>
      <c r="I53" s="108"/>
    </row>
    <row r="54" spans="6:9" x14ac:dyDescent="0.2">
      <c r="F54" s="106"/>
      <c r="G54" s="107"/>
      <c r="H54" s="107"/>
      <c r="I54" s="108"/>
    </row>
    <row r="55" spans="6:9" x14ac:dyDescent="0.2">
      <c r="F55" s="106"/>
      <c r="G55" s="107"/>
      <c r="H55" s="107"/>
      <c r="I55" s="108"/>
    </row>
    <row r="56" spans="6:9" x14ac:dyDescent="0.2">
      <c r="F56" s="106"/>
      <c r="G56" s="107"/>
      <c r="H56" s="107"/>
      <c r="I56" s="108"/>
    </row>
    <row r="57" spans="6:9" x14ac:dyDescent="0.2">
      <c r="F57" s="106"/>
      <c r="G57" s="107"/>
      <c r="H57" s="107"/>
      <c r="I57" s="108"/>
    </row>
    <row r="58" spans="6:9" x14ac:dyDescent="0.2">
      <c r="F58" s="106"/>
      <c r="G58" s="107"/>
      <c r="H58" s="107"/>
      <c r="I58" s="108"/>
    </row>
    <row r="59" spans="6:9" x14ac:dyDescent="0.2">
      <c r="F59" s="106"/>
      <c r="G59" s="107"/>
      <c r="H59" s="107"/>
      <c r="I59" s="108"/>
    </row>
    <row r="60" spans="6:9" x14ac:dyDescent="0.2">
      <c r="F60" s="106"/>
      <c r="G60" s="107"/>
      <c r="H60" s="107"/>
      <c r="I60" s="108"/>
    </row>
    <row r="61" spans="6:9" x14ac:dyDescent="0.2">
      <c r="F61" s="106"/>
      <c r="G61" s="107"/>
      <c r="H61" s="107"/>
      <c r="I61" s="108"/>
    </row>
    <row r="62" spans="6:9" x14ac:dyDescent="0.2">
      <c r="F62" s="106"/>
      <c r="G62" s="107"/>
      <c r="H62" s="107"/>
      <c r="I62" s="108"/>
    </row>
    <row r="63" spans="6:9" x14ac:dyDescent="0.2">
      <c r="F63" s="106"/>
      <c r="G63" s="107"/>
      <c r="H63" s="107"/>
      <c r="I63" s="108"/>
    </row>
    <row r="64" spans="6:9" x14ac:dyDescent="0.2">
      <c r="F64" s="106"/>
      <c r="G64" s="107"/>
      <c r="H64" s="107"/>
      <c r="I64" s="108"/>
    </row>
    <row r="65" spans="6:9" x14ac:dyDescent="0.2">
      <c r="F65" s="106"/>
      <c r="G65" s="107"/>
      <c r="H65" s="107"/>
      <c r="I65" s="108"/>
    </row>
    <row r="66" spans="6:9" x14ac:dyDescent="0.2">
      <c r="F66" s="106"/>
      <c r="G66" s="107"/>
      <c r="H66" s="107"/>
      <c r="I66" s="108"/>
    </row>
    <row r="67" spans="6:9" x14ac:dyDescent="0.2">
      <c r="F67" s="106"/>
      <c r="G67" s="107"/>
      <c r="H67" s="107"/>
      <c r="I67" s="108"/>
    </row>
    <row r="68" spans="6:9" x14ac:dyDescent="0.2">
      <c r="F68" s="106"/>
      <c r="G68" s="107"/>
      <c r="H68" s="107"/>
      <c r="I68" s="108"/>
    </row>
    <row r="69" spans="6:9" x14ac:dyDescent="0.2">
      <c r="F69" s="106"/>
      <c r="G69" s="107"/>
      <c r="H69" s="107"/>
      <c r="I69" s="108"/>
    </row>
    <row r="70" spans="6:9" x14ac:dyDescent="0.2">
      <c r="F70" s="106"/>
      <c r="G70" s="107"/>
      <c r="H70" s="107"/>
      <c r="I70" s="108"/>
    </row>
    <row r="71" spans="6:9" x14ac:dyDescent="0.2">
      <c r="F71" s="106"/>
      <c r="G71" s="107"/>
      <c r="H71" s="107"/>
      <c r="I71" s="108"/>
    </row>
    <row r="72" spans="6:9" x14ac:dyDescent="0.2">
      <c r="F72" s="106"/>
      <c r="G72" s="107"/>
      <c r="H72" s="107"/>
      <c r="I72" s="108"/>
    </row>
    <row r="73" spans="6:9" x14ac:dyDescent="0.2">
      <c r="F73" s="106"/>
      <c r="G73" s="107"/>
      <c r="H73" s="107"/>
      <c r="I73" s="108"/>
    </row>
    <row r="74" spans="6:9" x14ac:dyDescent="0.2">
      <c r="F74" s="106"/>
      <c r="G74" s="107"/>
      <c r="H74" s="107"/>
      <c r="I74" s="108"/>
    </row>
    <row r="75" spans="6:9" x14ac:dyDescent="0.2">
      <c r="F75" s="106"/>
      <c r="G75" s="107"/>
      <c r="H75" s="107"/>
      <c r="I75" s="108"/>
    </row>
    <row r="76" spans="6:9" x14ac:dyDescent="0.2">
      <c r="F76" s="106"/>
      <c r="G76" s="107"/>
      <c r="H76" s="107"/>
      <c r="I76" s="108"/>
    </row>
    <row r="77" spans="6:9" x14ac:dyDescent="0.2">
      <c r="F77" s="106"/>
      <c r="G77" s="107"/>
      <c r="H77" s="107"/>
      <c r="I77" s="108"/>
    </row>
    <row r="78" spans="6:9" x14ac:dyDescent="0.2">
      <c r="F78" s="106"/>
      <c r="G78" s="107"/>
      <c r="H78" s="107"/>
      <c r="I78" s="108"/>
    </row>
    <row r="79" spans="6:9" x14ac:dyDescent="0.2">
      <c r="F79" s="106"/>
      <c r="G79" s="107"/>
      <c r="H79" s="107"/>
      <c r="I79" s="108"/>
    </row>
    <row r="80" spans="6:9" x14ac:dyDescent="0.2">
      <c r="F80" s="106"/>
      <c r="G80" s="107"/>
      <c r="H80" s="107"/>
      <c r="I80" s="108"/>
    </row>
    <row r="81" spans="6:9" x14ac:dyDescent="0.2">
      <c r="F81" s="106"/>
      <c r="G81" s="107"/>
      <c r="H81" s="107"/>
      <c r="I81" s="108"/>
    </row>
    <row r="82" spans="6:9" x14ac:dyDescent="0.2">
      <c r="F82" s="106"/>
      <c r="G82" s="107"/>
      <c r="H82" s="107"/>
      <c r="I82" s="108"/>
    </row>
  </sheetData>
  <mergeCells count="5">
    <mergeCell ref="A1:B1"/>
    <mergeCell ref="A2:B2"/>
    <mergeCell ref="G2:I2"/>
    <mergeCell ref="H31:I31"/>
    <mergeCell ref="C1:I1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81"/>
  <sheetViews>
    <sheetView showGridLines="0" showZeros="0" tabSelected="1" topLeftCell="A61" zoomScaleNormal="100" workbookViewId="0">
      <selection activeCell="C16" sqref="C16"/>
    </sheetView>
  </sheetViews>
  <sheetFormatPr defaultRowHeight="12.75" x14ac:dyDescent="0.2"/>
  <cols>
    <col min="1" max="1" width="3.85546875" style="109" customWidth="1"/>
    <col min="2" max="2" width="12" style="109" customWidth="1"/>
    <col min="3" max="3" width="40.42578125" style="109" customWidth="1"/>
    <col min="4" max="4" width="5.5703125" style="109" customWidth="1"/>
    <col min="5" max="5" width="8.5703125" style="133" customWidth="1"/>
    <col min="6" max="6" width="9.85546875" style="109" customWidth="1"/>
    <col min="7" max="7" width="13.85546875" style="109" customWidth="1"/>
    <col min="8" max="16384" width="9.140625" style="109"/>
  </cols>
  <sheetData>
    <row r="1" spans="1:104" ht="15.75" x14ac:dyDescent="0.25">
      <c r="A1" s="171" t="s">
        <v>57</v>
      </c>
      <c r="B1" s="171"/>
      <c r="C1" s="171"/>
      <c r="D1" s="171"/>
      <c r="E1" s="171"/>
      <c r="F1" s="171"/>
      <c r="G1" s="171"/>
    </row>
    <row r="2" spans="1:104" ht="13.5" thickBot="1" x14ac:dyDescent="0.25">
      <c r="A2" s="110"/>
      <c r="B2" s="111"/>
      <c r="C2" s="112"/>
      <c r="D2" s="112"/>
      <c r="E2" s="113"/>
      <c r="F2" s="112"/>
      <c r="G2" s="112"/>
    </row>
    <row r="3" spans="1:104" ht="30" customHeight="1" thickTop="1" x14ac:dyDescent="0.2">
      <c r="A3" s="188" t="s">
        <v>5</v>
      </c>
      <c r="B3" s="189"/>
      <c r="C3" s="180" t="str">
        <f>CONCATENATE(cislostavby," ",nazevstavby)</f>
        <v xml:space="preserve"> Oprava Hydroizolace a revitalizace zdiva suterénu objektu Plzeňského inspektorátu ČŠI – III. a IV. etapa, oprava interiérů </v>
      </c>
      <c r="D3" s="181"/>
      <c r="E3" s="181"/>
      <c r="F3" s="181"/>
      <c r="G3" s="182"/>
    </row>
    <row r="4" spans="1:104" ht="13.5" thickBot="1" x14ac:dyDescent="0.25">
      <c r="A4" s="172" t="s">
        <v>1</v>
      </c>
      <c r="B4" s="173"/>
      <c r="C4" s="183" t="str">
        <f>CONCATENATE(cisloobjektu," ",nazevobjektu)</f>
        <v xml:space="preserve"> Koperníkova 26, Plzeň</v>
      </c>
      <c r="D4" s="184"/>
      <c r="E4" s="190"/>
      <c r="F4" s="190"/>
      <c r="G4" s="191"/>
    </row>
    <row r="5" spans="1:104" ht="13.5" thickTop="1" x14ac:dyDescent="0.2">
      <c r="A5" s="114"/>
      <c r="B5" s="115"/>
      <c r="C5" s="115"/>
      <c r="D5" s="110"/>
      <c r="E5" s="116"/>
      <c r="F5" s="110"/>
      <c r="G5" s="117"/>
    </row>
    <row r="6" spans="1:104" x14ac:dyDescent="0.2">
      <c r="A6" s="118" t="s">
        <v>58</v>
      </c>
      <c r="B6" s="119" t="s">
        <v>59</v>
      </c>
      <c r="C6" s="119" t="s">
        <v>60</v>
      </c>
      <c r="D6" s="119" t="s">
        <v>61</v>
      </c>
      <c r="E6" s="120" t="s">
        <v>62</v>
      </c>
      <c r="F6" s="119" t="s">
        <v>63</v>
      </c>
      <c r="G6" s="121" t="s">
        <v>64</v>
      </c>
    </row>
    <row r="7" spans="1:104" x14ac:dyDescent="0.2">
      <c r="A7" s="145" t="s">
        <v>65</v>
      </c>
      <c r="B7" s="146" t="s">
        <v>68</v>
      </c>
      <c r="C7" s="147" t="s">
        <v>69</v>
      </c>
      <c r="D7" s="148"/>
      <c r="E7" s="149"/>
      <c r="F7" s="122"/>
      <c r="G7" s="123"/>
      <c r="H7" s="124"/>
      <c r="I7" s="124"/>
      <c r="O7" s="125">
        <v>1</v>
      </c>
    </row>
    <row r="8" spans="1:104" x14ac:dyDescent="0.2">
      <c r="A8" s="150">
        <v>1</v>
      </c>
      <c r="B8" s="151" t="s">
        <v>70</v>
      </c>
      <c r="C8" s="152" t="s">
        <v>71</v>
      </c>
      <c r="D8" s="153" t="s">
        <v>72</v>
      </c>
      <c r="E8" s="154">
        <v>84.6</v>
      </c>
      <c r="F8" s="126">
        <v>0</v>
      </c>
      <c r="G8" s="127">
        <f>E8*F8</f>
        <v>0</v>
      </c>
      <c r="O8" s="125">
        <v>2</v>
      </c>
      <c r="AA8" s="109">
        <v>12</v>
      </c>
      <c r="AB8" s="109">
        <v>0</v>
      </c>
      <c r="AC8" s="109">
        <v>1</v>
      </c>
      <c r="AZ8" s="109">
        <v>1</v>
      </c>
      <c r="BA8" s="109">
        <f>IF(AZ8=1,G8,0)</f>
        <v>0</v>
      </c>
      <c r="BB8" s="109">
        <f>IF(AZ8=2,G8,0)</f>
        <v>0</v>
      </c>
      <c r="BC8" s="109">
        <f>IF(AZ8=3,G8,0)</f>
        <v>0</v>
      </c>
      <c r="BD8" s="109">
        <f>IF(AZ8=4,G8,0)</f>
        <v>0</v>
      </c>
      <c r="BE8" s="109">
        <f>IF(AZ8=5,G8,0)</f>
        <v>0</v>
      </c>
      <c r="CZ8" s="109">
        <v>5.3060000000000003E-2</v>
      </c>
    </row>
    <row r="9" spans="1:104" x14ac:dyDescent="0.2">
      <c r="A9" s="150">
        <v>2</v>
      </c>
      <c r="B9" s="151" t="s">
        <v>73</v>
      </c>
      <c r="C9" s="152" t="s">
        <v>74</v>
      </c>
      <c r="D9" s="153" t="s">
        <v>72</v>
      </c>
      <c r="E9" s="154">
        <v>108.9</v>
      </c>
      <c r="F9" s="126">
        <v>0</v>
      </c>
      <c r="G9" s="127">
        <f>E9*F9</f>
        <v>0</v>
      </c>
      <c r="O9" s="125">
        <v>2</v>
      </c>
      <c r="AA9" s="109">
        <v>12</v>
      </c>
      <c r="AB9" s="109">
        <v>0</v>
      </c>
      <c r="AC9" s="109">
        <v>2</v>
      </c>
      <c r="AZ9" s="109">
        <v>1</v>
      </c>
      <c r="BA9" s="109">
        <f>IF(AZ9=1,G9,0)</f>
        <v>0</v>
      </c>
      <c r="BB9" s="109">
        <f>IF(AZ9=2,G9,0)</f>
        <v>0</v>
      </c>
      <c r="BC9" s="109">
        <f>IF(AZ9=3,G9,0)</f>
        <v>0</v>
      </c>
      <c r="BD9" s="109">
        <f>IF(AZ9=4,G9,0)</f>
        <v>0</v>
      </c>
      <c r="BE9" s="109">
        <f>IF(AZ9=5,G9,0)</f>
        <v>0</v>
      </c>
      <c r="CZ9" s="109">
        <v>1.583E-2</v>
      </c>
    </row>
    <row r="10" spans="1:104" x14ac:dyDescent="0.2">
      <c r="A10" s="150">
        <v>3</v>
      </c>
      <c r="B10" s="151" t="s">
        <v>75</v>
      </c>
      <c r="C10" s="152" t="s">
        <v>76</v>
      </c>
      <c r="D10" s="153" t="s">
        <v>77</v>
      </c>
      <c r="E10" s="154">
        <v>1.8</v>
      </c>
      <c r="F10" s="126">
        <v>0</v>
      </c>
      <c r="G10" s="127">
        <f>E10*F10</f>
        <v>0</v>
      </c>
      <c r="O10" s="125">
        <v>2</v>
      </c>
      <c r="AA10" s="109">
        <v>12</v>
      </c>
      <c r="AB10" s="109">
        <v>0</v>
      </c>
      <c r="AC10" s="109">
        <v>3</v>
      </c>
      <c r="AZ10" s="109">
        <v>1</v>
      </c>
      <c r="BA10" s="109">
        <f>IF(AZ10=1,G10,0)</f>
        <v>0</v>
      </c>
      <c r="BB10" s="109">
        <f>IF(AZ10=2,G10,0)</f>
        <v>0</v>
      </c>
      <c r="BC10" s="109">
        <f>IF(AZ10=3,G10,0)</f>
        <v>0</v>
      </c>
      <c r="BD10" s="109">
        <f>IF(AZ10=4,G10,0)</f>
        <v>0</v>
      </c>
      <c r="BE10" s="109">
        <f>IF(AZ10=5,G10,0)</f>
        <v>0</v>
      </c>
      <c r="CZ10" s="109">
        <v>1.83796</v>
      </c>
    </row>
    <row r="11" spans="1:104" x14ac:dyDescent="0.2">
      <c r="A11" s="155"/>
      <c r="B11" s="156" t="s">
        <v>67</v>
      </c>
      <c r="C11" s="157" t="str">
        <f>CONCATENATE(B7," ",C7)</f>
        <v>3 Svislé a kompletní konstrukce</v>
      </c>
      <c r="D11" s="155"/>
      <c r="E11" s="158"/>
      <c r="F11" s="128"/>
      <c r="G11" s="129">
        <f>SUM(G7:G10)</f>
        <v>0</v>
      </c>
      <c r="O11" s="125">
        <v>4</v>
      </c>
      <c r="BA11" s="130">
        <f>SUM(BA7:BA10)</f>
        <v>0</v>
      </c>
      <c r="BB11" s="130">
        <f>SUM(BB7:BB10)</f>
        <v>0</v>
      </c>
      <c r="BC11" s="130">
        <f>SUM(BC7:BC10)</f>
        <v>0</v>
      </c>
      <c r="BD11" s="130">
        <f>SUM(BD7:BD10)</f>
        <v>0</v>
      </c>
      <c r="BE11" s="130">
        <f>SUM(BE7:BE10)</f>
        <v>0</v>
      </c>
    </row>
    <row r="12" spans="1:104" x14ac:dyDescent="0.2">
      <c r="A12" s="145" t="s">
        <v>65</v>
      </c>
      <c r="B12" s="146" t="s">
        <v>78</v>
      </c>
      <c r="C12" s="147" t="s">
        <v>79</v>
      </c>
      <c r="D12" s="148"/>
      <c r="E12" s="149"/>
      <c r="F12" s="122"/>
      <c r="G12" s="123"/>
      <c r="H12" s="124"/>
      <c r="I12" s="124"/>
      <c r="O12" s="125">
        <v>1</v>
      </c>
    </row>
    <row r="13" spans="1:104" ht="33.75" x14ac:dyDescent="0.2">
      <c r="A13" s="150">
        <v>4</v>
      </c>
      <c r="B13" s="151" t="s">
        <v>80</v>
      </c>
      <c r="C13" s="152" t="s">
        <v>225</v>
      </c>
      <c r="D13" s="153" t="s">
        <v>72</v>
      </c>
      <c r="E13" s="154">
        <v>641.04999999999995</v>
      </c>
      <c r="F13" s="126">
        <v>0</v>
      </c>
      <c r="G13" s="127">
        <f>E13*F13</f>
        <v>0</v>
      </c>
      <c r="O13" s="125">
        <v>2</v>
      </c>
      <c r="AA13" s="109">
        <v>12</v>
      </c>
      <c r="AB13" s="109">
        <v>0</v>
      </c>
      <c r="AC13" s="109">
        <v>4</v>
      </c>
      <c r="AZ13" s="109">
        <v>1</v>
      </c>
      <c r="BA13" s="109">
        <f>IF(AZ13=1,G13,0)</f>
        <v>0</v>
      </c>
      <c r="BB13" s="109">
        <f>IF(AZ13=2,G13,0)</f>
        <v>0</v>
      </c>
      <c r="BC13" s="109">
        <f>IF(AZ13=3,G13,0)</f>
        <v>0</v>
      </c>
      <c r="BD13" s="109">
        <f>IF(AZ13=4,G13,0)</f>
        <v>0</v>
      </c>
      <c r="BE13" s="109">
        <f>IF(AZ13=5,G13,0)</f>
        <v>0</v>
      </c>
      <c r="CZ13" s="109">
        <v>3.2550000000000003E-2</v>
      </c>
    </row>
    <row r="14" spans="1:104" x14ac:dyDescent="0.2">
      <c r="A14" s="155"/>
      <c r="B14" s="156" t="s">
        <v>67</v>
      </c>
      <c r="C14" s="157" t="str">
        <f>CONCATENATE(B12," ",C12)</f>
        <v>61 Upravy povrchů vnitřní</v>
      </c>
      <c r="D14" s="155"/>
      <c r="E14" s="158"/>
      <c r="F14" s="128"/>
      <c r="G14" s="129">
        <f>SUM(G12:G13)</f>
        <v>0</v>
      </c>
      <c r="O14" s="125">
        <v>4</v>
      </c>
      <c r="BA14" s="130">
        <f>SUM(BA12:BA13)</f>
        <v>0</v>
      </c>
      <c r="BB14" s="130">
        <f>SUM(BB12:BB13)</f>
        <v>0</v>
      </c>
      <c r="BC14" s="130">
        <f>SUM(BC12:BC13)</f>
        <v>0</v>
      </c>
      <c r="BD14" s="130">
        <f>SUM(BD12:BD13)</f>
        <v>0</v>
      </c>
      <c r="BE14" s="130">
        <f>SUM(BE12:BE13)</f>
        <v>0</v>
      </c>
    </row>
    <row r="15" spans="1:104" x14ac:dyDescent="0.2">
      <c r="A15" s="145" t="s">
        <v>65</v>
      </c>
      <c r="B15" s="146" t="s">
        <v>81</v>
      </c>
      <c r="C15" s="147" t="s">
        <v>82</v>
      </c>
      <c r="D15" s="148"/>
      <c r="E15" s="149"/>
      <c r="F15" s="122"/>
      <c r="G15" s="123"/>
      <c r="H15" s="124"/>
      <c r="I15" s="124"/>
      <c r="O15" s="125">
        <v>1</v>
      </c>
    </row>
    <row r="16" spans="1:104" ht="22.5" x14ac:dyDescent="0.2">
      <c r="A16" s="150">
        <v>5</v>
      </c>
      <c r="B16" s="151" t="s">
        <v>83</v>
      </c>
      <c r="C16" s="152" t="s">
        <v>84</v>
      </c>
      <c r="D16" s="153" t="s">
        <v>72</v>
      </c>
      <c r="E16" s="154">
        <v>32.6</v>
      </c>
      <c r="F16" s="126">
        <v>0</v>
      </c>
      <c r="G16" s="127">
        <f>E16*F16</f>
        <v>0</v>
      </c>
      <c r="O16" s="125">
        <v>2</v>
      </c>
      <c r="AA16" s="109">
        <v>12</v>
      </c>
      <c r="AB16" s="109">
        <v>0</v>
      </c>
      <c r="AC16" s="109">
        <v>5</v>
      </c>
      <c r="AZ16" s="109">
        <v>1</v>
      </c>
      <c r="BA16" s="109">
        <f>IF(AZ16=1,G16,0)</f>
        <v>0</v>
      </c>
      <c r="BB16" s="109">
        <f>IF(AZ16=2,G16,0)</f>
        <v>0</v>
      </c>
      <c r="BC16" s="109">
        <f>IF(AZ16=3,G16,0)</f>
        <v>0</v>
      </c>
      <c r="BD16" s="109">
        <f>IF(AZ16=4,G16,0)</f>
        <v>0</v>
      </c>
      <c r="BE16" s="109">
        <f>IF(AZ16=5,G16,0)</f>
        <v>0</v>
      </c>
      <c r="CZ16" s="109">
        <v>2.5249999999999999</v>
      </c>
    </row>
    <row r="17" spans="1:104" x14ac:dyDescent="0.2">
      <c r="A17" s="155"/>
      <c r="B17" s="156" t="s">
        <v>67</v>
      </c>
      <c r="C17" s="157" t="str">
        <f>CONCATENATE(B15," ",C15)</f>
        <v>63 Podlahy a podlahové konstrukce</v>
      </c>
      <c r="D17" s="155"/>
      <c r="E17" s="158"/>
      <c r="F17" s="128"/>
      <c r="G17" s="129">
        <f>SUM(G15:G16)</f>
        <v>0</v>
      </c>
      <c r="O17" s="125">
        <v>4</v>
      </c>
      <c r="BA17" s="130">
        <f>SUM(BA15:BA16)</f>
        <v>0</v>
      </c>
      <c r="BB17" s="130">
        <f>SUM(BB15:BB16)</f>
        <v>0</v>
      </c>
      <c r="BC17" s="130">
        <f>SUM(BC15:BC16)</f>
        <v>0</v>
      </c>
      <c r="BD17" s="130">
        <f>SUM(BD15:BD16)</f>
        <v>0</v>
      </c>
      <c r="BE17" s="130">
        <f>SUM(BE15:BE16)</f>
        <v>0</v>
      </c>
    </row>
    <row r="18" spans="1:104" x14ac:dyDescent="0.2">
      <c r="A18" s="145" t="s">
        <v>65</v>
      </c>
      <c r="B18" s="146" t="s">
        <v>85</v>
      </c>
      <c r="C18" s="147" t="s">
        <v>86</v>
      </c>
      <c r="D18" s="148"/>
      <c r="E18" s="149"/>
      <c r="F18" s="122"/>
      <c r="G18" s="123"/>
      <c r="H18" s="124"/>
      <c r="I18" s="124"/>
      <c r="O18" s="125">
        <v>1</v>
      </c>
    </row>
    <row r="19" spans="1:104" ht="22.5" x14ac:dyDescent="0.2">
      <c r="A19" s="150">
        <v>6</v>
      </c>
      <c r="B19" s="151" t="s">
        <v>87</v>
      </c>
      <c r="C19" s="152" t="s">
        <v>88</v>
      </c>
      <c r="D19" s="153" t="s">
        <v>89</v>
      </c>
      <c r="E19" s="154">
        <v>1</v>
      </c>
      <c r="F19" s="126">
        <v>0</v>
      </c>
      <c r="G19" s="127">
        <f>E19*F19</f>
        <v>0</v>
      </c>
      <c r="O19" s="125">
        <v>2</v>
      </c>
      <c r="AA19" s="109">
        <v>12</v>
      </c>
      <c r="AB19" s="109">
        <v>0</v>
      </c>
      <c r="AC19" s="109">
        <v>6</v>
      </c>
      <c r="AZ19" s="109">
        <v>1</v>
      </c>
      <c r="BA19" s="109">
        <f>IF(AZ19=1,G19,0)</f>
        <v>0</v>
      </c>
      <c r="BB19" s="109">
        <f>IF(AZ19=2,G19,0)</f>
        <v>0</v>
      </c>
      <c r="BC19" s="109">
        <f>IF(AZ19=3,G19,0)</f>
        <v>0</v>
      </c>
      <c r="BD19" s="109">
        <f>IF(AZ19=4,G19,0)</f>
        <v>0</v>
      </c>
      <c r="BE19" s="109">
        <f>IF(AZ19=5,G19,0)</f>
        <v>0</v>
      </c>
      <c r="CZ19" s="109">
        <v>3.083E-2</v>
      </c>
    </row>
    <row r="20" spans="1:104" x14ac:dyDescent="0.2">
      <c r="A20" s="155"/>
      <c r="B20" s="156" t="s">
        <v>67</v>
      </c>
      <c r="C20" s="157" t="str">
        <f>CONCATENATE(B18," ",C18)</f>
        <v>64 Výplně otvorů</v>
      </c>
      <c r="D20" s="155"/>
      <c r="E20" s="158"/>
      <c r="F20" s="128"/>
      <c r="G20" s="129">
        <f>SUM(G18:G19)</f>
        <v>0</v>
      </c>
      <c r="O20" s="125">
        <v>4</v>
      </c>
      <c r="BA20" s="130">
        <f>SUM(BA18:BA19)</f>
        <v>0</v>
      </c>
      <c r="BB20" s="130">
        <f>SUM(BB18:BB19)</f>
        <v>0</v>
      </c>
      <c r="BC20" s="130">
        <f>SUM(BC18:BC19)</f>
        <v>0</v>
      </c>
      <c r="BD20" s="130">
        <f>SUM(BD18:BD19)</f>
        <v>0</v>
      </c>
      <c r="BE20" s="130">
        <f>SUM(BE18:BE19)</f>
        <v>0</v>
      </c>
    </row>
    <row r="21" spans="1:104" x14ac:dyDescent="0.2">
      <c r="A21" s="145" t="s">
        <v>65</v>
      </c>
      <c r="B21" s="146" t="s">
        <v>90</v>
      </c>
      <c r="C21" s="147" t="s">
        <v>91</v>
      </c>
      <c r="D21" s="148"/>
      <c r="E21" s="149"/>
      <c r="F21" s="122"/>
      <c r="G21" s="123"/>
      <c r="H21" s="124"/>
      <c r="I21" s="124"/>
      <c r="O21" s="125">
        <v>1</v>
      </c>
    </row>
    <row r="22" spans="1:104" x14ac:dyDescent="0.2">
      <c r="A22" s="150">
        <v>7</v>
      </c>
      <c r="B22" s="151" t="s">
        <v>92</v>
      </c>
      <c r="C22" s="152" t="s">
        <v>93</v>
      </c>
      <c r="D22" s="153" t="s">
        <v>72</v>
      </c>
      <c r="E22" s="154">
        <v>163.5</v>
      </c>
      <c r="F22" s="126">
        <v>0</v>
      </c>
      <c r="G22" s="127">
        <f>E22*F22</f>
        <v>0</v>
      </c>
      <c r="O22" s="125">
        <v>2</v>
      </c>
      <c r="AA22" s="109">
        <v>12</v>
      </c>
      <c r="AB22" s="109">
        <v>0</v>
      </c>
      <c r="AC22" s="109">
        <v>7</v>
      </c>
      <c r="AZ22" s="109">
        <v>1</v>
      </c>
      <c r="BA22" s="109">
        <f>IF(AZ22=1,G22,0)</f>
        <v>0</v>
      </c>
      <c r="BB22" s="109">
        <f>IF(AZ22=2,G22,0)</f>
        <v>0</v>
      </c>
      <c r="BC22" s="109">
        <f>IF(AZ22=3,G22,0)</f>
        <v>0</v>
      </c>
      <c r="BD22" s="109">
        <f>IF(AZ22=4,G22,0)</f>
        <v>0</v>
      </c>
      <c r="BE22" s="109">
        <f>IF(AZ22=5,G22,0)</f>
        <v>0</v>
      </c>
      <c r="CZ22" s="109">
        <v>1.58E-3</v>
      </c>
    </row>
    <row r="23" spans="1:104" x14ac:dyDescent="0.2">
      <c r="A23" s="155"/>
      <c r="B23" s="156" t="s">
        <v>67</v>
      </c>
      <c r="C23" s="157" t="str">
        <f>CONCATENATE(B21," ",C21)</f>
        <v>94 Lešení a stavební výtahy</v>
      </c>
      <c r="D23" s="155"/>
      <c r="E23" s="158"/>
      <c r="F23" s="128"/>
      <c r="G23" s="129">
        <f>SUM(G21:G22)</f>
        <v>0</v>
      </c>
      <c r="O23" s="125">
        <v>4</v>
      </c>
      <c r="BA23" s="130">
        <f>SUM(BA21:BA22)</f>
        <v>0</v>
      </c>
      <c r="BB23" s="130">
        <f>SUM(BB21:BB22)</f>
        <v>0</v>
      </c>
      <c r="BC23" s="130">
        <f>SUM(BC21:BC22)</f>
        <v>0</v>
      </c>
      <c r="BD23" s="130">
        <f>SUM(BD21:BD22)</f>
        <v>0</v>
      </c>
      <c r="BE23" s="130">
        <f>SUM(BE21:BE22)</f>
        <v>0</v>
      </c>
    </row>
    <row r="24" spans="1:104" x14ac:dyDescent="0.2">
      <c r="A24" s="145" t="s">
        <v>65</v>
      </c>
      <c r="B24" s="146" t="s">
        <v>94</v>
      </c>
      <c r="C24" s="147" t="s">
        <v>95</v>
      </c>
      <c r="D24" s="148"/>
      <c r="E24" s="149"/>
      <c r="F24" s="122"/>
      <c r="G24" s="123"/>
      <c r="H24" s="124"/>
      <c r="I24" s="124"/>
      <c r="O24" s="125">
        <v>1</v>
      </c>
    </row>
    <row r="25" spans="1:104" x14ac:dyDescent="0.2">
      <c r="A25" s="150">
        <v>8</v>
      </c>
      <c r="B25" s="151" t="s">
        <v>96</v>
      </c>
      <c r="C25" s="152" t="s">
        <v>97</v>
      </c>
      <c r="D25" s="153" t="s">
        <v>72</v>
      </c>
      <c r="E25" s="154">
        <v>163.5</v>
      </c>
      <c r="F25" s="126">
        <v>0</v>
      </c>
      <c r="G25" s="127">
        <f>E25*F25</f>
        <v>0</v>
      </c>
      <c r="O25" s="125">
        <v>2</v>
      </c>
      <c r="AA25" s="109">
        <v>12</v>
      </c>
      <c r="AB25" s="109">
        <v>0</v>
      </c>
      <c r="AC25" s="109">
        <v>8</v>
      </c>
      <c r="AZ25" s="109">
        <v>1</v>
      </c>
      <c r="BA25" s="109">
        <f>IF(AZ25=1,G25,0)</f>
        <v>0</v>
      </c>
      <c r="BB25" s="109">
        <f>IF(AZ25=2,G25,0)</f>
        <v>0</v>
      </c>
      <c r="BC25" s="109">
        <f>IF(AZ25=3,G25,0)</f>
        <v>0</v>
      </c>
      <c r="BD25" s="109">
        <f>IF(AZ25=4,G25,0)</f>
        <v>0</v>
      </c>
      <c r="BE25" s="109">
        <f>IF(AZ25=5,G25,0)</f>
        <v>0</v>
      </c>
      <c r="CZ25" s="109">
        <v>4.0000000000000003E-5</v>
      </c>
    </row>
    <row r="26" spans="1:104" x14ac:dyDescent="0.2">
      <c r="A26" s="150">
        <v>9</v>
      </c>
      <c r="B26" s="151" t="s">
        <v>98</v>
      </c>
      <c r="C26" s="152" t="s">
        <v>99</v>
      </c>
      <c r="D26" s="153" t="s">
        <v>100</v>
      </c>
      <c r="E26" s="154">
        <v>25</v>
      </c>
      <c r="F26" s="126">
        <v>0</v>
      </c>
      <c r="G26" s="127">
        <f>E26*F26</f>
        <v>0</v>
      </c>
      <c r="O26" s="125">
        <v>2</v>
      </c>
      <c r="AA26" s="109">
        <v>12</v>
      </c>
      <c r="AB26" s="109">
        <v>0</v>
      </c>
      <c r="AC26" s="109">
        <v>9</v>
      </c>
      <c r="AZ26" s="109">
        <v>1</v>
      </c>
      <c r="BA26" s="109">
        <f>IF(AZ26=1,G26,0)</f>
        <v>0</v>
      </c>
      <c r="BB26" s="109">
        <f>IF(AZ26=2,G26,0)</f>
        <v>0</v>
      </c>
      <c r="BC26" s="109">
        <f>IF(AZ26=3,G26,0)</f>
        <v>0</v>
      </c>
      <c r="BD26" s="109">
        <f>IF(AZ26=4,G26,0)</f>
        <v>0</v>
      </c>
      <c r="BE26" s="109">
        <f>IF(AZ26=5,G26,0)</f>
        <v>0</v>
      </c>
      <c r="CZ26" s="109">
        <v>4.0000000000000003E-5</v>
      </c>
    </row>
    <row r="27" spans="1:104" x14ac:dyDescent="0.2">
      <c r="A27" s="155"/>
      <c r="B27" s="156" t="s">
        <v>67</v>
      </c>
      <c r="C27" s="157" t="str">
        <f>CONCATENATE(B24," ",C24)</f>
        <v>95 Dokončovací kce na pozem.stav.</v>
      </c>
      <c r="D27" s="155"/>
      <c r="E27" s="158"/>
      <c r="F27" s="128"/>
      <c r="G27" s="129">
        <f>SUM(G24:G26)</f>
        <v>0</v>
      </c>
      <c r="O27" s="125">
        <v>4</v>
      </c>
      <c r="BA27" s="130">
        <f>SUM(BA24:BA26)</f>
        <v>0</v>
      </c>
      <c r="BB27" s="130">
        <f>SUM(BB24:BB26)</f>
        <v>0</v>
      </c>
      <c r="BC27" s="130">
        <f>SUM(BC24:BC26)</f>
        <v>0</v>
      </c>
      <c r="BD27" s="130">
        <f>SUM(BD24:BD26)</f>
        <v>0</v>
      </c>
      <c r="BE27" s="130">
        <f>SUM(BE24:BE26)</f>
        <v>0</v>
      </c>
    </row>
    <row r="28" spans="1:104" x14ac:dyDescent="0.2">
      <c r="A28" s="145" t="s">
        <v>65</v>
      </c>
      <c r="B28" s="146" t="s">
        <v>101</v>
      </c>
      <c r="C28" s="147" t="s">
        <v>102</v>
      </c>
      <c r="D28" s="148"/>
      <c r="E28" s="149"/>
      <c r="F28" s="122"/>
      <c r="G28" s="123"/>
      <c r="H28" s="124"/>
      <c r="I28" s="124"/>
      <c r="O28" s="125">
        <v>1</v>
      </c>
    </row>
    <row r="29" spans="1:104" x14ac:dyDescent="0.2">
      <c r="A29" s="150">
        <v>10</v>
      </c>
      <c r="B29" s="151" t="s">
        <v>103</v>
      </c>
      <c r="C29" s="152" t="s">
        <v>104</v>
      </c>
      <c r="D29" s="153" t="s">
        <v>105</v>
      </c>
      <c r="E29" s="154">
        <v>36.130000000000003</v>
      </c>
      <c r="F29" s="126">
        <v>0</v>
      </c>
      <c r="G29" s="127">
        <f>E29*F29</f>
        <v>0</v>
      </c>
      <c r="O29" s="125">
        <v>2</v>
      </c>
      <c r="AA29" s="109">
        <v>12</v>
      </c>
      <c r="AB29" s="109">
        <v>0</v>
      </c>
      <c r="AC29" s="109">
        <v>10</v>
      </c>
      <c r="AZ29" s="109">
        <v>1</v>
      </c>
      <c r="BA29" s="109">
        <f>IF(AZ29=1,G29,0)</f>
        <v>0</v>
      </c>
      <c r="BB29" s="109">
        <f>IF(AZ29=2,G29,0)</f>
        <v>0</v>
      </c>
      <c r="BC29" s="109">
        <f>IF(AZ29=3,G29,0)</f>
        <v>0</v>
      </c>
      <c r="BD29" s="109">
        <f>IF(AZ29=4,G29,0)</f>
        <v>0</v>
      </c>
      <c r="BE29" s="109">
        <f>IF(AZ29=5,G29,0)</f>
        <v>0</v>
      </c>
      <c r="CZ29" s="109">
        <v>0</v>
      </c>
    </row>
    <row r="30" spans="1:104" x14ac:dyDescent="0.2">
      <c r="A30" s="155"/>
      <c r="B30" s="156" t="s">
        <v>67</v>
      </c>
      <c r="C30" s="157" t="str">
        <f>CONCATENATE(B28," ",C28)</f>
        <v>99 Staveništní přesun hmot</v>
      </c>
      <c r="D30" s="155"/>
      <c r="E30" s="158"/>
      <c r="F30" s="128"/>
      <c r="G30" s="129">
        <f>SUM(G28:G29)</f>
        <v>0</v>
      </c>
      <c r="O30" s="125">
        <v>4</v>
      </c>
      <c r="BA30" s="130">
        <f>SUM(BA28:BA29)</f>
        <v>0</v>
      </c>
      <c r="BB30" s="130">
        <f>SUM(BB28:BB29)</f>
        <v>0</v>
      </c>
      <c r="BC30" s="130">
        <f>SUM(BC28:BC29)</f>
        <v>0</v>
      </c>
      <c r="BD30" s="130">
        <f>SUM(BD28:BD29)</f>
        <v>0</v>
      </c>
      <c r="BE30" s="130">
        <f>SUM(BE28:BE29)</f>
        <v>0</v>
      </c>
    </row>
    <row r="31" spans="1:104" x14ac:dyDescent="0.2">
      <c r="A31" s="145" t="s">
        <v>65</v>
      </c>
      <c r="B31" s="146" t="s">
        <v>106</v>
      </c>
      <c r="C31" s="147" t="s">
        <v>107</v>
      </c>
      <c r="D31" s="148"/>
      <c r="E31" s="149"/>
      <c r="F31" s="122"/>
      <c r="G31" s="123"/>
      <c r="H31" s="124"/>
      <c r="I31" s="124"/>
      <c r="O31" s="125">
        <v>1</v>
      </c>
    </row>
    <row r="32" spans="1:104" ht="22.5" x14ac:dyDescent="0.2">
      <c r="A32" s="150">
        <v>11</v>
      </c>
      <c r="B32" s="151" t="s">
        <v>108</v>
      </c>
      <c r="C32" s="152" t="s">
        <v>226</v>
      </c>
      <c r="D32" s="153" t="s">
        <v>72</v>
      </c>
      <c r="E32" s="154">
        <v>103.24</v>
      </c>
      <c r="F32" s="126">
        <v>0</v>
      </c>
      <c r="G32" s="127">
        <f>E32*F32</f>
        <v>0</v>
      </c>
      <c r="O32" s="125">
        <v>2</v>
      </c>
      <c r="AA32" s="109">
        <v>12</v>
      </c>
      <c r="AB32" s="109">
        <v>0</v>
      </c>
      <c r="AC32" s="109">
        <v>11</v>
      </c>
      <c r="AZ32" s="109">
        <v>2</v>
      </c>
      <c r="BA32" s="109">
        <f>IF(AZ32=1,G32,0)</f>
        <v>0</v>
      </c>
      <c r="BB32" s="109">
        <f>IF(AZ32=2,G32,0)</f>
        <v>0</v>
      </c>
      <c r="BC32" s="109">
        <f>IF(AZ32=3,G32,0)</f>
        <v>0</v>
      </c>
      <c r="BD32" s="109">
        <f>IF(AZ32=4,G32,0)</f>
        <v>0</v>
      </c>
      <c r="BE32" s="109">
        <f>IF(AZ32=5,G32,0)</f>
        <v>0</v>
      </c>
      <c r="CZ32" s="109">
        <v>4.1999999999999997E-3</v>
      </c>
    </row>
    <row r="33" spans="1:104" x14ac:dyDescent="0.2">
      <c r="A33" s="150">
        <v>12</v>
      </c>
      <c r="B33" s="151" t="s">
        <v>109</v>
      </c>
      <c r="C33" s="152" t="s">
        <v>110</v>
      </c>
      <c r="D33" s="153" t="s">
        <v>72</v>
      </c>
      <c r="E33" s="154">
        <v>103.24</v>
      </c>
      <c r="F33" s="126">
        <v>0</v>
      </c>
      <c r="G33" s="127">
        <f>E33*F33</f>
        <v>0</v>
      </c>
      <c r="O33" s="125">
        <v>2</v>
      </c>
      <c r="AA33" s="109">
        <v>12</v>
      </c>
      <c r="AB33" s="109">
        <v>0</v>
      </c>
      <c r="AC33" s="109">
        <v>12</v>
      </c>
      <c r="AZ33" s="109">
        <v>2</v>
      </c>
      <c r="BA33" s="109">
        <f>IF(AZ33=1,G33,0)</f>
        <v>0</v>
      </c>
      <c r="BB33" s="109">
        <f>IF(AZ33=2,G33,0)</f>
        <v>0</v>
      </c>
      <c r="BC33" s="109">
        <f>IF(AZ33=3,G33,0)</f>
        <v>0</v>
      </c>
      <c r="BD33" s="109">
        <f>IF(AZ33=4,G33,0)</f>
        <v>0</v>
      </c>
      <c r="BE33" s="109">
        <f>IF(AZ33=5,G33,0)</f>
        <v>0</v>
      </c>
      <c r="CZ33" s="109">
        <v>2.1000000000000001E-4</v>
      </c>
    </row>
    <row r="34" spans="1:104" x14ac:dyDescent="0.2">
      <c r="A34" s="155"/>
      <c r="B34" s="156" t="s">
        <v>67</v>
      </c>
      <c r="C34" s="157" t="str">
        <f>CONCATENATE(B31," ",C31)</f>
        <v>711 Izolace proti vodě</v>
      </c>
      <c r="D34" s="155"/>
      <c r="E34" s="158"/>
      <c r="F34" s="128"/>
      <c r="G34" s="129">
        <f>SUM(G31:G33)</f>
        <v>0</v>
      </c>
      <c r="O34" s="125">
        <v>4</v>
      </c>
      <c r="BA34" s="130">
        <f>SUM(BA31:BA33)</f>
        <v>0</v>
      </c>
      <c r="BB34" s="130">
        <f>SUM(BB31:BB33)</f>
        <v>0</v>
      </c>
      <c r="BC34" s="130">
        <f>SUM(BC31:BC33)</f>
        <v>0</v>
      </c>
      <c r="BD34" s="130">
        <f>SUM(BD31:BD33)</f>
        <v>0</v>
      </c>
      <c r="BE34" s="130">
        <f>SUM(BE31:BE33)</f>
        <v>0</v>
      </c>
    </row>
    <row r="35" spans="1:104" x14ac:dyDescent="0.2">
      <c r="A35" s="145" t="s">
        <v>65</v>
      </c>
      <c r="B35" s="146" t="s">
        <v>111</v>
      </c>
      <c r="C35" s="147" t="s">
        <v>112</v>
      </c>
      <c r="D35" s="148"/>
      <c r="E35" s="149"/>
      <c r="F35" s="122"/>
      <c r="G35" s="123"/>
      <c r="H35" s="124"/>
      <c r="I35" s="124"/>
      <c r="O35" s="125">
        <v>1</v>
      </c>
    </row>
    <row r="36" spans="1:104" x14ac:dyDescent="0.2">
      <c r="A36" s="150">
        <v>13</v>
      </c>
      <c r="B36" s="151" t="s">
        <v>113</v>
      </c>
      <c r="C36" s="152" t="s">
        <v>114</v>
      </c>
      <c r="D36" s="153" t="s">
        <v>89</v>
      </c>
      <c r="E36" s="154">
        <v>1</v>
      </c>
      <c r="F36" s="126">
        <v>0</v>
      </c>
      <c r="G36" s="127">
        <f>E36*F36</f>
        <v>0</v>
      </c>
      <c r="O36" s="125">
        <v>2</v>
      </c>
      <c r="AA36" s="109">
        <v>12</v>
      </c>
      <c r="AB36" s="109">
        <v>0</v>
      </c>
      <c r="AC36" s="109">
        <v>13</v>
      </c>
      <c r="AZ36" s="109">
        <v>2</v>
      </c>
      <c r="BA36" s="109">
        <f>IF(AZ36=1,G36,0)</f>
        <v>0</v>
      </c>
      <c r="BB36" s="109">
        <f>IF(AZ36=2,G36,0)</f>
        <v>0</v>
      </c>
      <c r="BC36" s="109">
        <f>IF(AZ36=3,G36,0)</f>
        <v>0</v>
      </c>
      <c r="BD36" s="109">
        <f>IF(AZ36=4,G36,0)</f>
        <v>0</v>
      </c>
      <c r="BE36" s="109">
        <f>IF(AZ36=5,G36,0)</f>
        <v>0</v>
      </c>
      <c r="CZ36" s="109">
        <v>0</v>
      </c>
    </row>
    <row r="37" spans="1:104" x14ac:dyDescent="0.2">
      <c r="A37" s="150">
        <v>14</v>
      </c>
      <c r="B37" s="151" t="s">
        <v>115</v>
      </c>
      <c r="C37" s="152" t="s">
        <v>116</v>
      </c>
      <c r="D37" s="153" t="s">
        <v>89</v>
      </c>
      <c r="E37" s="154">
        <v>3</v>
      </c>
      <c r="F37" s="126">
        <v>0</v>
      </c>
      <c r="G37" s="127">
        <f>E37*F37</f>
        <v>0</v>
      </c>
      <c r="O37" s="125">
        <v>2</v>
      </c>
      <c r="AA37" s="109">
        <v>12</v>
      </c>
      <c r="AB37" s="109">
        <v>0</v>
      </c>
      <c r="AC37" s="109">
        <v>14</v>
      </c>
      <c r="AZ37" s="109">
        <v>2</v>
      </c>
      <c r="BA37" s="109">
        <f>IF(AZ37=1,G37,0)</f>
        <v>0</v>
      </c>
      <c r="BB37" s="109">
        <f>IF(AZ37=2,G37,0)</f>
        <v>0</v>
      </c>
      <c r="BC37" s="109">
        <f>IF(AZ37=3,G37,0)</f>
        <v>0</v>
      </c>
      <c r="BD37" s="109">
        <f>IF(AZ37=4,G37,0)</f>
        <v>0</v>
      </c>
      <c r="BE37" s="109">
        <f>IF(AZ37=5,G37,0)</f>
        <v>0</v>
      </c>
      <c r="CZ37" s="109">
        <v>8.5999999999999998E-4</v>
      </c>
    </row>
    <row r="38" spans="1:104" x14ac:dyDescent="0.2">
      <c r="A38" s="155"/>
      <c r="B38" s="156" t="s">
        <v>67</v>
      </c>
      <c r="C38" s="157" t="str">
        <f>CONCATENATE(B35," ",C35)</f>
        <v>766 Konstrukce truhlářské</v>
      </c>
      <c r="D38" s="155"/>
      <c r="E38" s="158"/>
      <c r="F38" s="128"/>
      <c r="G38" s="129">
        <f>SUM(G35:G37)</f>
        <v>0</v>
      </c>
      <c r="O38" s="125">
        <v>4</v>
      </c>
      <c r="BA38" s="130">
        <f>SUM(BA35:BA37)</f>
        <v>0</v>
      </c>
      <c r="BB38" s="130">
        <f>SUM(BB35:BB37)</f>
        <v>0</v>
      </c>
      <c r="BC38" s="130">
        <f>SUM(BC35:BC37)</f>
        <v>0</v>
      </c>
      <c r="BD38" s="130">
        <f>SUM(BD35:BD37)</f>
        <v>0</v>
      </c>
      <c r="BE38" s="130">
        <f>SUM(BE35:BE37)</f>
        <v>0</v>
      </c>
    </row>
    <row r="39" spans="1:104" x14ac:dyDescent="0.2">
      <c r="A39" s="145" t="s">
        <v>65</v>
      </c>
      <c r="B39" s="146" t="s">
        <v>117</v>
      </c>
      <c r="C39" s="147" t="s">
        <v>118</v>
      </c>
      <c r="D39" s="148"/>
      <c r="E39" s="149"/>
      <c r="F39" s="122"/>
      <c r="G39" s="123"/>
      <c r="H39" s="124"/>
      <c r="I39" s="124"/>
      <c r="O39" s="125">
        <v>1</v>
      </c>
    </row>
    <row r="40" spans="1:104" x14ac:dyDescent="0.2">
      <c r="A40" s="150">
        <v>15</v>
      </c>
      <c r="B40" s="151" t="s">
        <v>119</v>
      </c>
      <c r="C40" s="152" t="s">
        <v>120</v>
      </c>
      <c r="D40" s="153" t="s">
        <v>121</v>
      </c>
      <c r="E40" s="154">
        <v>25</v>
      </c>
      <c r="F40" s="126">
        <v>0</v>
      </c>
      <c r="G40" s="127">
        <f>E40*F40</f>
        <v>0</v>
      </c>
      <c r="O40" s="125">
        <v>2</v>
      </c>
      <c r="AA40" s="109">
        <v>12</v>
      </c>
      <c r="AB40" s="109">
        <v>0</v>
      </c>
      <c r="AC40" s="109">
        <v>15</v>
      </c>
      <c r="AZ40" s="109">
        <v>2</v>
      </c>
      <c r="BA40" s="109">
        <f>IF(AZ40=1,G40,0)</f>
        <v>0</v>
      </c>
      <c r="BB40" s="109">
        <f>IF(AZ40=2,G40,0)</f>
        <v>0</v>
      </c>
      <c r="BC40" s="109">
        <f>IF(AZ40=3,G40,0)</f>
        <v>0</v>
      </c>
      <c r="BD40" s="109">
        <f>IF(AZ40=4,G40,0)</f>
        <v>0</v>
      </c>
      <c r="BE40" s="109">
        <f>IF(AZ40=5,G40,0)</f>
        <v>0</v>
      </c>
      <c r="CZ40" s="109">
        <v>6.0000000000000002E-5</v>
      </c>
    </row>
    <row r="41" spans="1:104" x14ac:dyDescent="0.2">
      <c r="A41" s="155"/>
      <c r="B41" s="156" t="s">
        <v>67</v>
      </c>
      <c r="C41" s="157" t="str">
        <f>CONCATENATE(B39," ",C39)</f>
        <v>767 Konstrukce zámečnické</v>
      </c>
      <c r="D41" s="155"/>
      <c r="E41" s="158"/>
      <c r="F41" s="128"/>
      <c r="G41" s="129">
        <f>SUM(G39:G40)</f>
        <v>0</v>
      </c>
      <c r="O41" s="125">
        <v>4</v>
      </c>
      <c r="BA41" s="130">
        <f>SUM(BA39:BA40)</f>
        <v>0</v>
      </c>
      <c r="BB41" s="130">
        <f>SUM(BB39:BB40)</f>
        <v>0</v>
      </c>
      <c r="BC41" s="130">
        <f>SUM(BC39:BC40)</f>
        <v>0</v>
      </c>
      <c r="BD41" s="130">
        <f>SUM(BD39:BD40)</f>
        <v>0</v>
      </c>
      <c r="BE41" s="130">
        <f>SUM(BE39:BE40)</f>
        <v>0</v>
      </c>
    </row>
    <row r="42" spans="1:104" x14ac:dyDescent="0.2">
      <c r="A42" s="145" t="s">
        <v>65</v>
      </c>
      <c r="B42" s="146" t="s">
        <v>122</v>
      </c>
      <c r="C42" s="147" t="s">
        <v>123</v>
      </c>
      <c r="D42" s="148"/>
      <c r="E42" s="149"/>
      <c r="F42" s="122"/>
      <c r="G42" s="123"/>
      <c r="H42" s="124"/>
      <c r="I42" s="124"/>
      <c r="O42" s="125">
        <v>1</v>
      </c>
    </row>
    <row r="43" spans="1:104" x14ac:dyDescent="0.2">
      <c r="A43" s="150">
        <v>16</v>
      </c>
      <c r="B43" s="151" t="s">
        <v>124</v>
      </c>
      <c r="C43" s="152" t="s">
        <v>125</v>
      </c>
      <c r="D43" s="153" t="s">
        <v>72</v>
      </c>
      <c r="E43" s="154">
        <v>32.6</v>
      </c>
      <c r="F43" s="126">
        <v>0</v>
      </c>
      <c r="G43" s="127">
        <f>E43*F43</f>
        <v>0</v>
      </c>
      <c r="O43" s="125">
        <v>2</v>
      </c>
      <c r="AA43" s="109">
        <v>12</v>
      </c>
      <c r="AB43" s="109">
        <v>0</v>
      </c>
      <c r="AC43" s="109">
        <v>16</v>
      </c>
      <c r="AZ43" s="109">
        <v>2</v>
      </c>
      <c r="BA43" s="109">
        <f>IF(AZ43=1,G43,0)</f>
        <v>0</v>
      </c>
      <c r="BB43" s="109">
        <f>IF(AZ43=2,G43,0)</f>
        <v>0</v>
      </c>
      <c r="BC43" s="109">
        <f>IF(AZ43=3,G43,0)</f>
        <v>0</v>
      </c>
      <c r="BD43" s="109">
        <f>IF(AZ43=4,G43,0)</f>
        <v>0</v>
      </c>
      <c r="BE43" s="109">
        <f>IF(AZ43=5,G43,0)</f>
        <v>0</v>
      </c>
      <c r="CZ43" s="109">
        <v>2.1000000000000001E-4</v>
      </c>
    </row>
    <row r="44" spans="1:104" x14ac:dyDescent="0.2">
      <c r="A44" s="150">
        <v>17</v>
      </c>
      <c r="B44" s="151" t="s">
        <v>126</v>
      </c>
      <c r="C44" s="152" t="s">
        <v>127</v>
      </c>
      <c r="D44" s="153" t="s">
        <v>121</v>
      </c>
      <c r="E44" s="154">
        <v>159.5</v>
      </c>
      <c r="F44" s="126">
        <v>0</v>
      </c>
      <c r="G44" s="127">
        <f>E44*F44</f>
        <v>0</v>
      </c>
      <c r="O44" s="125">
        <v>2</v>
      </c>
      <c r="AA44" s="109">
        <v>12</v>
      </c>
      <c r="AB44" s="109">
        <v>0</v>
      </c>
      <c r="AC44" s="109">
        <v>17</v>
      </c>
      <c r="AZ44" s="109">
        <v>2</v>
      </c>
      <c r="BA44" s="109">
        <f>IF(AZ44=1,G44,0)</f>
        <v>0</v>
      </c>
      <c r="BB44" s="109">
        <f>IF(AZ44=2,G44,0)</f>
        <v>0</v>
      </c>
      <c r="BC44" s="109">
        <f>IF(AZ44=3,G44,0)</f>
        <v>0</v>
      </c>
      <c r="BD44" s="109">
        <f>IF(AZ44=4,G44,0)</f>
        <v>0</v>
      </c>
      <c r="BE44" s="109">
        <f>IF(AZ44=5,G44,0)</f>
        <v>0</v>
      </c>
      <c r="CZ44" s="109">
        <v>3.2000000000000003E-4</v>
      </c>
    </row>
    <row r="45" spans="1:104" x14ac:dyDescent="0.2">
      <c r="A45" s="150">
        <v>18</v>
      </c>
      <c r="B45" s="151" t="s">
        <v>128</v>
      </c>
      <c r="C45" s="152" t="s">
        <v>129</v>
      </c>
      <c r="D45" s="153" t="s">
        <v>72</v>
      </c>
      <c r="E45" s="154">
        <v>30</v>
      </c>
      <c r="F45" s="126">
        <v>0</v>
      </c>
      <c r="G45" s="127">
        <f>E45*F45</f>
        <v>0</v>
      </c>
      <c r="O45" s="125">
        <v>2</v>
      </c>
      <c r="AA45" s="109">
        <v>12</v>
      </c>
      <c r="AB45" s="109">
        <v>0</v>
      </c>
      <c r="AC45" s="109">
        <v>18</v>
      </c>
      <c r="AZ45" s="109">
        <v>2</v>
      </c>
      <c r="BA45" s="109">
        <f>IF(AZ45=1,G45,0)</f>
        <v>0</v>
      </c>
      <c r="BB45" s="109">
        <f>IF(AZ45=2,G45,0)</f>
        <v>0</v>
      </c>
      <c r="BC45" s="109">
        <f>IF(AZ45=3,G45,0)</f>
        <v>0</v>
      </c>
      <c r="BD45" s="109">
        <f>IF(AZ45=4,G45,0)</f>
        <v>0</v>
      </c>
      <c r="BE45" s="109">
        <f>IF(AZ45=5,G45,0)</f>
        <v>0</v>
      </c>
      <c r="CZ45" s="109">
        <v>4.7499999999999999E-3</v>
      </c>
    </row>
    <row r="46" spans="1:104" x14ac:dyDescent="0.2">
      <c r="A46" s="150">
        <v>19</v>
      </c>
      <c r="B46" s="151" t="s">
        <v>130</v>
      </c>
      <c r="C46" s="152" t="s">
        <v>131</v>
      </c>
      <c r="D46" s="153" t="s">
        <v>121</v>
      </c>
      <c r="E46" s="154">
        <v>159.5</v>
      </c>
      <c r="F46" s="126">
        <v>0</v>
      </c>
      <c r="G46" s="127">
        <f>E46*F46</f>
        <v>0</v>
      </c>
      <c r="O46" s="125">
        <v>2</v>
      </c>
      <c r="AA46" s="109">
        <v>12</v>
      </c>
      <c r="AB46" s="109">
        <v>0</v>
      </c>
      <c r="AC46" s="109">
        <v>19</v>
      </c>
      <c r="AZ46" s="109">
        <v>2</v>
      </c>
      <c r="BA46" s="109">
        <f>IF(AZ46=1,G46,0)</f>
        <v>0</v>
      </c>
      <c r="BB46" s="109">
        <f>IF(AZ46=2,G46,0)</f>
        <v>0</v>
      </c>
      <c r="BC46" s="109">
        <f>IF(AZ46=3,G46,0)</f>
        <v>0</v>
      </c>
      <c r="BD46" s="109">
        <f>IF(AZ46=4,G46,0)</f>
        <v>0</v>
      </c>
      <c r="BE46" s="109">
        <f>IF(AZ46=5,G46,0)</f>
        <v>0</v>
      </c>
      <c r="CZ46" s="109">
        <v>0</v>
      </c>
    </row>
    <row r="47" spans="1:104" x14ac:dyDescent="0.2">
      <c r="A47" s="150">
        <v>20</v>
      </c>
      <c r="B47" s="151" t="s">
        <v>132</v>
      </c>
      <c r="C47" s="152" t="s">
        <v>133</v>
      </c>
      <c r="D47" s="153" t="s">
        <v>72</v>
      </c>
      <c r="E47" s="154">
        <v>32.6</v>
      </c>
      <c r="F47" s="126">
        <v>0</v>
      </c>
      <c r="G47" s="127">
        <f>E47*F47</f>
        <v>0</v>
      </c>
      <c r="O47" s="125">
        <v>2</v>
      </c>
      <c r="AA47" s="109">
        <v>12</v>
      </c>
      <c r="AB47" s="109">
        <v>0</v>
      </c>
      <c r="AC47" s="109">
        <v>20</v>
      </c>
      <c r="AZ47" s="109">
        <v>2</v>
      </c>
      <c r="BA47" s="109">
        <f>IF(AZ47=1,G47,0)</f>
        <v>0</v>
      </c>
      <c r="BB47" s="109">
        <f>IF(AZ47=2,G47,0)</f>
        <v>0</v>
      </c>
      <c r="BC47" s="109">
        <f>IF(AZ47=3,G47,0)</f>
        <v>0</v>
      </c>
      <c r="BD47" s="109">
        <f>IF(AZ47=4,G47,0)</f>
        <v>0</v>
      </c>
      <c r="BE47" s="109">
        <f>IF(AZ47=5,G47,0)</f>
        <v>0</v>
      </c>
      <c r="CZ47" s="109">
        <v>1.1999999999999999E-3</v>
      </c>
    </row>
    <row r="48" spans="1:104" x14ac:dyDescent="0.2">
      <c r="A48" s="155"/>
      <c r="B48" s="156" t="s">
        <v>67</v>
      </c>
      <c r="C48" s="157" t="str">
        <f>CONCATENATE(B42," ",C42)</f>
        <v>771 Podlahy z dlaždic a obklady</v>
      </c>
      <c r="D48" s="155"/>
      <c r="E48" s="158"/>
      <c r="F48" s="128"/>
      <c r="G48" s="129">
        <f>SUM(G42:G47)</f>
        <v>0</v>
      </c>
      <c r="O48" s="125">
        <v>4</v>
      </c>
      <c r="BA48" s="130">
        <f>SUM(BA42:BA47)</f>
        <v>0</v>
      </c>
      <c r="BB48" s="130">
        <f>SUM(BB42:BB47)</f>
        <v>0</v>
      </c>
      <c r="BC48" s="130">
        <f>SUM(BC42:BC47)</f>
        <v>0</v>
      </c>
      <c r="BD48" s="130">
        <f>SUM(BD42:BD47)</f>
        <v>0</v>
      </c>
      <c r="BE48" s="130">
        <f>SUM(BE42:BE47)</f>
        <v>0</v>
      </c>
    </row>
    <row r="49" spans="1:104" x14ac:dyDescent="0.2">
      <c r="A49" s="145" t="s">
        <v>65</v>
      </c>
      <c r="B49" s="146" t="s">
        <v>134</v>
      </c>
      <c r="C49" s="147" t="s">
        <v>135</v>
      </c>
      <c r="D49" s="148"/>
      <c r="E49" s="149"/>
      <c r="F49" s="122"/>
      <c r="G49" s="123"/>
      <c r="H49" s="124"/>
      <c r="I49" s="124"/>
      <c r="O49" s="125">
        <v>1</v>
      </c>
    </row>
    <row r="50" spans="1:104" ht="22.5" x14ac:dyDescent="0.2">
      <c r="A50" s="150">
        <v>21</v>
      </c>
      <c r="B50" s="151" t="s">
        <v>136</v>
      </c>
      <c r="C50" s="152" t="s">
        <v>227</v>
      </c>
      <c r="D50" s="153" t="s">
        <v>72</v>
      </c>
      <c r="E50" s="154">
        <v>641.04999999999995</v>
      </c>
      <c r="F50" s="126">
        <v>0</v>
      </c>
      <c r="G50" s="127">
        <f>E50*F50</f>
        <v>0</v>
      </c>
      <c r="O50" s="125">
        <v>2</v>
      </c>
      <c r="AA50" s="109">
        <v>12</v>
      </c>
      <c r="AB50" s="109">
        <v>0</v>
      </c>
      <c r="AC50" s="109">
        <v>21</v>
      </c>
      <c r="AZ50" s="109">
        <v>2</v>
      </c>
      <c r="BA50" s="109">
        <f>IF(AZ50=1,G50,0)</f>
        <v>0</v>
      </c>
      <c r="BB50" s="109">
        <f>IF(AZ50=2,G50,0)</f>
        <v>0</v>
      </c>
      <c r="BC50" s="109">
        <f>IF(AZ50=3,G50,0)</f>
        <v>0</v>
      </c>
      <c r="BD50" s="109">
        <f>IF(AZ50=4,G50,0)</f>
        <v>0</v>
      </c>
      <c r="BE50" s="109">
        <f>IF(AZ50=5,G50,0)</f>
        <v>0</v>
      </c>
      <c r="CZ50" s="109">
        <v>1.4999999999999999E-4</v>
      </c>
    </row>
    <row r="51" spans="1:104" x14ac:dyDescent="0.2">
      <c r="A51" s="155"/>
      <c r="B51" s="156" t="s">
        <v>67</v>
      </c>
      <c r="C51" s="157" t="str">
        <f>CONCATENATE(B49," ",C49)</f>
        <v>784 Malby</v>
      </c>
      <c r="D51" s="155"/>
      <c r="E51" s="158"/>
      <c r="F51" s="128"/>
      <c r="G51" s="129">
        <f>SUM(G49:G50)</f>
        <v>0</v>
      </c>
      <c r="O51" s="125">
        <v>4</v>
      </c>
      <c r="BA51" s="130">
        <f>SUM(BA49:BA50)</f>
        <v>0</v>
      </c>
      <c r="BB51" s="130">
        <f>SUM(BB49:BB50)</f>
        <v>0</v>
      </c>
      <c r="BC51" s="130">
        <f>SUM(BC49:BC50)</f>
        <v>0</v>
      </c>
      <c r="BD51" s="130">
        <f>SUM(BD49:BD50)</f>
        <v>0</v>
      </c>
      <c r="BE51" s="130">
        <f>SUM(BE49:BE50)</f>
        <v>0</v>
      </c>
    </row>
    <row r="52" spans="1:104" x14ac:dyDescent="0.2">
      <c r="A52" s="145" t="s">
        <v>65</v>
      </c>
      <c r="B52" s="146" t="s">
        <v>137</v>
      </c>
      <c r="C52" s="147" t="s">
        <v>138</v>
      </c>
      <c r="D52" s="148"/>
      <c r="E52" s="149"/>
      <c r="F52" s="122"/>
      <c r="G52" s="123"/>
      <c r="H52" s="124"/>
      <c r="I52" s="124"/>
      <c r="O52" s="125">
        <v>1</v>
      </c>
    </row>
    <row r="53" spans="1:104" x14ac:dyDescent="0.2">
      <c r="A53" s="150">
        <v>22</v>
      </c>
      <c r="B53" s="151" t="s">
        <v>139</v>
      </c>
      <c r="C53" s="152" t="s">
        <v>228</v>
      </c>
      <c r="D53" s="153" t="s">
        <v>140</v>
      </c>
      <c r="E53" s="154">
        <v>361.34</v>
      </c>
      <c r="F53" s="126">
        <v>0</v>
      </c>
      <c r="G53" s="127">
        <f>E53*F53</f>
        <v>0</v>
      </c>
      <c r="O53" s="125">
        <v>2</v>
      </c>
      <c r="AA53" s="109">
        <v>12</v>
      </c>
      <c r="AB53" s="109">
        <v>0</v>
      </c>
      <c r="AC53" s="109">
        <v>22</v>
      </c>
      <c r="AZ53" s="109">
        <v>1</v>
      </c>
      <c r="BA53" s="109">
        <f>IF(AZ53=1,G53,0)</f>
        <v>0</v>
      </c>
      <c r="BB53" s="109">
        <f>IF(AZ53=2,G53,0)</f>
        <v>0</v>
      </c>
      <c r="BC53" s="109">
        <f>IF(AZ53=3,G53,0)</f>
        <v>0</v>
      </c>
      <c r="BD53" s="109">
        <f>IF(AZ53=4,G53,0)</f>
        <v>0</v>
      </c>
      <c r="BE53" s="109">
        <f>IF(AZ53=5,G53,0)</f>
        <v>0</v>
      </c>
      <c r="CZ53" s="109">
        <v>0</v>
      </c>
    </row>
    <row r="54" spans="1:104" x14ac:dyDescent="0.2">
      <c r="A54" s="150">
        <v>23</v>
      </c>
      <c r="B54" s="151" t="s">
        <v>141</v>
      </c>
      <c r="C54" s="152" t="s">
        <v>142</v>
      </c>
      <c r="D54" s="153" t="s">
        <v>72</v>
      </c>
      <c r="E54" s="154">
        <v>50</v>
      </c>
      <c r="F54" s="126">
        <v>0</v>
      </c>
      <c r="G54" s="127">
        <f>E54*F54</f>
        <v>0</v>
      </c>
      <c r="O54" s="125">
        <v>2</v>
      </c>
      <c r="AA54" s="109">
        <v>12</v>
      </c>
      <c r="AB54" s="109">
        <v>0</v>
      </c>
      <c r="AC54" s="109">
        <v>23</v>
      </c>
      <c r="AZ54" s="109">
        <v>1</v>
      </c>
      <c r="BA54" s="109">
        <f>IF(AZ54=1,G54,0)</f>
        <v>0</v>
      </c>
      <c r="BB54" s="109">
        <f>IF(AZ54=2,G54,0)</f>
        <v>0</v>
      </c>
      <c r="BC54" s="109">
        <f>IF(AZ54=3,G54,0)</f>
        <v>0</v>
      </c>
      <c r="BD54" s="109">
        <f>IF(AZ54=4,G54,0)</f>
        <v>0</v>
      </c>
      <c r="BE54" s="109">
        <f>IF(AZ54=5,G54,0)</f>
        <v>0</v>
      </c>
      <c r="CZ54" s="109">
        <v>0</v>
      </c>
    </row>
    <row r="55" spans="1:104" x14ac:dyDescent="0.2">
      <c r="A55" s="150">
        <v>24</v>
      </c>
      <c r="B55" s="151" t="s">
        <v>143</v>
      </c>
      <c r="C55" s="152" t="s">
        <v>144</v>
      </c>
      <c r="D55" s="153" t="s">
        <v>66</v>
      </c>
      <c r="E55" s="154">
        <v>3</v>
      </c>
      <c r="F55" s="126">
        <v>0</v>
      </c>
      <c r="G55" s="127">
        <f>E55*F55</f>
        <v>0</v>
      </c>
      <c r="O55" s="125">
        <v>2</v>
      </c>
      <c r="AA55" s="109">
        <v>12</v>
      </c>
      <c r="AB55" s="109">
        <v>0</v>
      </c>
      <c r="AC55" s="109">
        <v>24</v>
      </c>
      <c r="AZ55" s="109">
        <v>1</v>
      </c>
      <c r="BA55" s="109">
        <f>IF(AZ55=1,G55,0)</f>
        <v>0</v>
      </c>
      <c r="BB55" s="109">
        <f>IF(AZ55=2,G55,0)</f>
        <v>0</v>
      </c>
      <c r="BC55" s="109">
        <f>IF(AZ55=3,G55,0)</f>
        <v>0</v>
      </c>
      <c r="BD55" s="109">
        <f>IF(AZ55=4,G55,0)</f>
        <v>0</v>
      </c>
      <c r="BE55" s="109">
        <f>IF(AZ55=5,G55,0)</f>
        <v>0</v>
      </c>
      <c r="CZ55" s="109">
        <v>0</v>
      </c>
    </row>
    <row r="56" spans="1:104" x14ac:dyDescent="0.2">
      <c r="A56" s="155"/>
      <c r="B56" s="156" t="s">
        <v>67</v>
      </c>
      <c r="C56" s="157" t="str">
        <f>CONCATENATE(B52," ",C52)</f>
        <v>01 Ostatní materiál</v>
      </c>
      <c r="D56" s="155"/>
      <c r="E56" s="158"/>
      <c r="F56" s="128"/>
      <c r="G56" s="129">
        <f>SUM(G52:G55)</f>
        <v>0</v>
      </c>
      <c r="O56" s="125">
        <v>4</v>
      </c>
      <c r="BA56" s="130">
        <f>SUM(BA52:BA55)</f>
        <v>0</v>
      </c>
      <c r="BB56" s="130">
        <f>SUM(BB52:BB55)</f>
        <v>0</v>
      </c>
      <c r="BC56" s="130">
        <f>SUM(BC52:BC55)</f>
        <v>0</v>
      </c>
      <c r="BD56" s="130">
        <f>SUM(BD52:BD55)</f>
        <v>0</v>
      </c>
      <c r="BE56" s="130">
        <f>SUM(BE52:BE55)</f>
        <v>0</v>
      </c>
    </row>
    <row r="57" spans="1:104" x14ac:dyDescent="0.2">
      <c r="A57" s="145" t="s">
        <v>65</v>
      </c>
      <c r="B57" s="146" t="s">
        <v>145</v>
      </c>
      <c r="C57" s="147" t="s">
        <v>146</v>
      </c>
      <c r="D57" s="148"/>
      <c r="E57" s="149"/>
      <c r="F57" s="122"/>
      <c r="G57" s="123"/>
      <c r="H57" s="124"/>
      <c r="I57" s="124"/>
      <c r="O57" s="125">
        <v>1</v>
      </c>
    </row>
    <row r="58" spans="1:104" x14ac:dyDescent="0.2">
      <c r="A58" s="150">
        <v>25</v>
      </c>
      <c r="B58" s="151" t="s">
        <v>147</v>
      </c>
      <c r="C58" s="152" t="s">
        <v>148</v>
      </c>
      <c r="D58" s="153" t="s">
        <v>105</v>
      </c>
      <c r="E58" s="154">
        <v>36.130000000000003</v>
      </c>
      <c r="F58" s="126">
        <v>0</v>
      </c>
      <c r="G58" s="127">
        <f>E58*F58</f>
        <v>0</v>
      </c>
      <c r="O58" s="125">
        <v>2</v>
      </c>
      <c r="AA58" s="109">
        <v>12</v>
      </c>
      <c r="AB58" s="109">
        <v>0</v>
      </c>
      <c r="AC58" s="109">
        <v>25</v>
      </c>
      <c r="AZ58" s="109">
        <v>1</v>
      </c>
      <c r="BA58" s="109">
        <f>IF(AZ58=1,G58,0)</f>
        <v>0</v>
      </c>
      <c r="BB58" s="109">
        <f>IF(AZ58=2,G58,0)</f>
        <v>0</v>
      </c>
      <c r="BC58" s="109">
        <f>IF(AZ58=3,G58,0)</f>
        <v>0</v>
      </c>
      <c r="BD58" s="109">
        <f>IF(AZ58=4,G58,0)</f>
        <v>0</v>
      </c>
      <c r="BE58" s="109">
        <f>IF(AZ58=5,G58,0)</f>
        <v>0</v>
      </c>
      <c r="CZ58" s="109">
        <v>0</v>
      </c>
    </row>
    <row r="59" spans="1:104" x14ac:dyDescent="0.2">
      <c r="A59" s="155"/>
      <c r="B59" s="156" t="s">
        <v>67</v>
      </c>
      <c r="C59" s="157" t="str">
        <f>CONCATENATE(B57," ",C57)</f>
        <v>H01 Ostatní přesuny hmot</v>
      </c>
      <c r="D59" s="155"/>
      <c r="E59" s="158"/>
      <c r="F59" s="128"/>
      <c r="G59" s="129">
        <f>SUM(G57:G58)</f>
        <v>0</v>
      </c>
      <c r="O59" s="125">
        <v>4</v>
      </c>
      <c r="BA59" s="130">
        <f>SUM(BA57:BA58)</f>
        <v>0</v>
      </c>
      <c r="BB59" s="130">
        <f>SUM(BB57:BB58)</f>
        <v>0</v>
      </c>
      <c r="BC59" s="130">
        <f>SUM(BC57:BC58)</f>
        <v>0</v>
      </c>
      <c r="BD59" s="130">
        <f>SUM(BD57:BD58)</f>
        <v>0</v>
      </c>
      <c r="BE59" s="130">
        <f>SUM(BE57:BE58)</f>
        <v>0</v>
      </c>
    </row>
    <row r="60" spans="1:104" x14ac:dyDescent="0.2">
      <c r="A60" s="145" t="s">
        <v>65</v>
      </c>
      <c r="B60" s="146" t="s">
        <v>149</v>
      </c>
      <c r="C60" s="147" t="s">
        <v>150</v>
      </c>
      <c r="D60" s="148"/>
      <c r="E60" s="149"/>
      <c r="F60" s="122"/>
      <c r="G60" s="123"/>
      <c r="H60" s="124"/>
      <c r="I60" s="124"/>
      <c r="O60" s="125">
        <v>1</v>
      </c>
    </row>
    <row r="61" spans="1:104" ht="22.5" x14ac:dyDescent="0.2">
      <c r="A61" s="150">
        <v>26</v>
      </c>
      <c r="B61" s="151" t="s">
        <v>151</v>
      </c>
      <c r="C61" s="152" t="s">
        <v>229</v>
      </c>
      <c r="D61" s="153" t="s">
        <v>89</v>
      </c>
      <c r="E61" s="154">
        <v>19</v>
      </c>
      <c r="F61" s="126">
        <v>0</v>
      </c>
      <c r="G61" s="127">
        <f>E61*F61</f>
        <v>0</v>
      </c>
      <c r="O61" s="125">
        <v>2</v>
      </c>
      <c r="AA61" s="109">
        <v>12</v>
      </c>
      <c r="AB61" s="109">
        <v>0</v>
      </c>
      <c r="AC61" s="109">
        <v>26</v>
      </c>
      <c r="AZ61" s="109">
        <v>1</v>
      </c>
      <c r="BA61" s="109">
        <f>IF(AZ61=1,G61,0)</f>
        <v>0</v>
      </c>
      <c r="BB61" s="109">
        <f>IF(AZ61=2,G61,0)</f>
        <v>0</v>
      </c>
      <c r="BC61" s="109">
        <f>IF(AZ61=3,G61,0)</f>
        <v>0</v>
      </c>
      <c r="BD61" s="109">
        <f>IF(AZ61=4,G61,0)</f>
        <v>0</v>
      </c>
      <c r="BE61" s="109">
        <f>IF(AZ61=5,G61,0)</f>
        <v>0</v>
      </c>
      <c r="CZ61" s="109">
        <v>0</v>
      </c>
    </row>
    <row r="62" spans="1:104" x14ac:dyDescent="0.2">
      <c r="A62" s="155"/>
      <c r="B62" s="156" t="s">
        <v>67</v>
      </c>
      <c r="C62" s="157" t="str">
        <f>CONCATENATE(B60," ",C60)</f>
        <v>M21.1 Dodávky zařízení</v>
      </c>
      <c r="D62" s="155"/>
      <c r="E62" s="158"/>
      <c r="F62" s="128"/>
      <c r="G62" s="129">
        <f>SUM(G60:G61)</f>
        <v>0</v>
      </c>
      <c r="O62" s="125">
        <v>4</v>
      </c>
      <c r="BA62" s="130">
        <f>SUM(BA60:BA61)</f>
        <v>0</v>
      </c>
      <c r="BB62" s="130">
        <f>SUM(BB60:BB61)</f>
        <v>0</v>
      </c>
      <c r="BC62" s="130">
        <f>SUM(BC60:BC61)</f>
        <v>0</v>
      </c>
      <c r="BD62" s="130">
        <f>SUM(BD60:BD61)</f>
        <v>0</v>
      </c>
      <c r="BE62" s="130">
        <f>SUM(BE60:BE61)</f>
        <v>0</v>
      </c>
    </row>
    <row r="63" spans="1:104" x14ac:dyDescent="0.2">
      <c r="A63" s="145" t="s">
        <v>65</v>
      </c>
      <c r="B63" s="146" t="s">
        <v>152</v>
      </c>
      <c r="C63" s="147" t="s">
        <v>153</v>
      </c>
      <c r="D63" s="148"/>
      <c r="E63" s="149"/>
      <c r="F63" s="122"/>
      <c r="G63" s="123"/>
      <c r="H63" s="124"/>
      <c r="I63" s="124"/>
      <c r="O63" s="125">
        <v>1</v>
      </c>
    </row>
    <row r="64" spans="1:104" x14ac:dyDescent="0.2">
      <c r="A64" s="150">
        <v>27</v>
      </c>
      <c r="B64" s="151" t="s">
        <v>154</v>
      </c>
      <c r="C64" s="152" t="s">
        <v>155</v>
      </c>
      <c r="D64" s="153" t="s">
        <v>121</v>
      </c>
      <c r="E64" s="154">
        <v>260</v>
      </c>
      <c r="F64" s="126">
        <v>0</v>
      </c>
      <c r="G64" s="127">
        <f t="shared" ref="G64:G84" si="0">E64*F64</f>
        <v>0</v>
      </c>
      <c r="O64" s="125">
        <v>2</v>
      </c>
      <c r="AA64" s="109">
        <v>12</v>
      </c>
      <c r="AB64" s="109">
        <v>0</v>
      </c>
      <c r="AC64" s="109">
        <v>27</v>
      </c>
      <c r="AZ64" s="109">
        <v>1</v>
      </c>
      <c r="BA64" s="109">
        <f t="shared" ref="BA64:BA84" si="1">IF(AZ64=1,G64,0)</f>
        <v>0</v>
      </c>
      <c r="BB64" s="109">
        <f t="shared" ref="BB64:BB84" si="2">IF(AZ64=2,G64,0)</f>
        <v>0</v>
      </c>
      <c r="BC64" s="109">
        <f t="shared" ref="BC64:BC84" si="3">IF(AZ64=3,G64,0)</f>
        <v>0</v>
      </c>
      <c r="BD64" s="109">
        <f t="shared" ref="BD64:BD84" si="4">IF(AZ64=4,G64,0)</f>
        <v>0</v>
      </c>
      <c r="BE64" s="109">
        <f t="shared" ref="BE64:BE84" si="5">IF(AZ64=5,G64,0)</f>
        <v>0</v>
      </c>
      <c r="CZ64" s="109">
        <v>0</v>
      </c>
    </row>
    <row r="65" spans="1:104" x14ac:dyDescent="0.2">
      <c r="A65" s="150">
        <v>28</v>
      </c>
      <c r="B65" s="151" t="s">
        <v>156</v>
      </c>
      <c r="C65" s="152" t="s">
        <v>157</v>
      </c>
      <c r="D65" s="153" t="s">
        <v>121</v>
      </c>
      <c r="E65" s="154">
        <v>130</v>
      </c>
      <c r="F65" s="126">
        <v>0</v>
      </c>
      <c r="G65" s="127">
        <f t="shared" si="0"/>
        <v>0</v>
      </c>
      <c r="O65" s="125">
        <v>2</v>
      </c>
      <c r="AA65" s="109">
        <v>12</v>
      </c>
      <c r="AB65" s="109">
        <v>0</v>
      </c>
      <c r="AC65" s="109">
        <v>28</v>
      </c>
      <c r="AZ65" s="109">
        <v>1</v>
      </c>
      <c r="BA65" s="109">
        <f t="shared" si="1"/>
        <v>0</v>
      </c>
      <c r="BB65" s="109">
        <f t="shared" si="2"/>
        <v>0</v>
      </c>
      <c r="BC65" s="109">
        <f t="shared" si="3"/>
        <v>0</v>
      </c>
      <c r="BD65" s="109">
        <f t="shared" si="4"/>
        <v>0</v>
      </c>
      <c r="BE65" s="109">
        <f t="shared" si="5"/>
        <v>0</v>
      </c>
      <c r="CZ65" s="109">
        <v>0</v>
      </c>
    </row>
    <row r="66" spans="1:104" x14ac:dyDescent="0.2">
      <c r="A66" s="150">
        <v>29</v>
      </c>
      <c r="B66" s="151" t="s">
        <v>158</v>
      </c>
      <c r="C66" s="152" t="s">
        <v>159</v>
      </c>
      <c r="D66" s="153" t="s">
        <v>121</v>
      </c>
      <c r="E66" s="154">
        <v>5</v>
      </c>
      <c r="F66" s="126">
        <v>0</v>
      </c>
      <c r="G66" s="127">
        <f t="shared" si="0"/>
        <v>0</v>
      </c>
      <c r="O66" s="125">
        <v>2</v>
      </c>
      <c r="AA66" s="109">
        <v>12</v>
      </c>
      <c r="AB66" s="109">
        <v>0</v>
      </c>
      <c r="AC66" s="109">
        <v>29</v>
      </c>
      <c r="AZ66" s="109">
        <v>1</v>
      </c>
      <c r="BA66" s="109">
        <f t="shared" si="1"/>
        <v>0</v>
      </c>
      <c r="BB66" s="109">
        <f t="shared" si="2"/>
        <v>0</v>
      </c>
      <c r="BC66" s="109">
        <f t="shared" si="3"/>
        <v>0</v>
      </c>
      <c r="BD66" s="109">
        <f t="shared" si="4"/>
        <v>0</v>
      </c>
      <c r="BE66" s="109">
        <f t="shared" si="5"/>
        <v>0</v>
      </c>
      <c r="CZ66" s="109">
        <v>0</v>
      </c>
    </row>
    <row r="67" spans="1:104" x14ac:dyDescent="0.2">
      <c r="A67" s="150">
        <v>30</v>
      </c>
      <c r="B67" s="151" t="s">
        <v>160</v>
      </c>
      <c r="C67" s="152" t="s">
        <v>161</v>
      </c>
      <c r="D67" s="153" t="s">
        <v>121</v>
      </c>
      <c r="E67" s="154">
        <v>70</v>
      </c>
      <c r="F67" s="126">
        <v>0</v>
      </c>
      <c r="G67" s="127">
        <f t="shared" si="0"/>
        <v>0</v>
      </c>
      <c r="O67" s="125">
        <v>2</v>
      </c>
      <c r="AA67" s="109">
        <v>12</v>
      </c>
      <c r="AB67" s="109">
        <v>0</v>
      </c>
      <c r="AC67" s="109">
        <v>30</v>
      </c>
      <c r="AZ67" s="109">
        <v>1</v>
      </c>
      <c r="BA67" s="109">
        <f t="shared" si="1"/>
        <v>0</v>
      </c>
      <c r="BB67" s="109">
        <f t="shared" si="2"/>
        <v>0</v>
      </c>
      <c r="BC67" s="109">
        <f t="shared" si="3"/>
        <v>0</v>
      </c>
      <c r="BD67" s="109">
        <f t="shared" si="4"/>
        <v>0</v>
      </c>
      <c r="BE67" s="109">
        <f t="shared" si="5"/>
        <v>0</v>
      </c>
      <c r="CZ67" s="109">
        <v>0</v>
      </c>
    </row>
    <row r="68" spans="1:104" x14ac:dyDescent="0.2">
      <c r="A68" s="150">
        <v>31</v>
      </c>
      <c r="B68" s="151" t="s">
        <v>162</v>
      </c>
      <c r="C68" s="152" t="s">
        <v>163</v>
      </c>
      <c r="D68" s="153" t="s">
        <v>121</v>
      </c>
      <c r="E68" s="154">
        <v>50</v>
      </c>
      <c r="F68" s="126">
        <v>0</v>
      </c>
      <c r="G68" s="127">
        <f t="shared" si="0"/>
        <v>0</v>
      </c>
      <c r="O68" s="125">
        <v>2</v>
      </c>
      <c r="AA68" s="109">
        <v>12</v>
      </c>
      <c r="AB68" s="109">
        <v>0</v>
      </c>
      <c r="AC68" s="109">
        <v>31</v>
      </c>
      <c r="AZ68" s="109">
        <v>1</v>
      </c>
      <c r="BA68" s="109">
        <f t="shared" si="1"/>
        <v>0</v>
      </c>
      <c r="BB68" s="109">
        <f t="shared" si="2"/>
        <v>0</v>
      </c>
      <c r="BC68" s="109">
        <f t="shared" si="3"/>
        <v>0</v>
      </c>
      <c r="BD68" s="109">
        <f t="shared" si="4"/>
        <v>0</v>
      </c>
      <c r="BE68" s="109">
        <f t="shared" si="5"/>
        <v>0</v>
      </c>
      <c r="CZ68" s="109">
        <v>0</v>
      </c>
    </row>
    <row r="69" spans="1:104" x14ac:dyDescent="0.2">
      <c r="A69" s="150">
        <v>32</v>
      </c>
      <c r="B69" s="151" t="s">
        <v>164</v>
      </c>
      <c r="C69" s="152" t="s">
        <v>165</v>
      </c>
      <c r="D69" s="153" t="s">
        <v>89</v>
      </c>
      <c r="E69" s="154">
        <v>50</v>
      </c>
      <c r="F69" s="126">
        <v>0</v>
      </c>
      <c r="G69" s="127">
        <f t="shared" si="0"/>
        <v>0</v>
      </c>
      <c r="O69" s="125">
        <v>2</v>
      </c>
      <c r="AA69" s="109">
        <v>12</v>
      </c>
      <c r="AB69" s="109">
        <v>0</v>
      </c>
      <c r="AC69" s="109">
        <v>32</v>
      </c>
      <c r="AZ69" s="109">
        <v>1</v>
      </c>
      <c r="BA69" s="109">
        <f t="shared" si="1"/>
        <v>0</v>
      </c>
      <c r="BB69" s="109">
        <f t="shared" si="2"/>
        <v>0</v>
      </c>
      <c r="BC69" s="109">
        <f t="shared" si="3"/>
        <v>0</v>
      </c>
      <c r="BD69" s="109">
        <f t="shared" si="4"/>
        <v>0</v>
      </c>
      <c r="BE69" s="109">
        <f t="shared" si="5"/>
        <v>0</v>
      </c>
      <c r="CZ69" s="109">
        <v>0</v>
      </c>
    </row>
    <row r="70" spans="1:104" x14ac:dyDescent="0.2">
      <c r="A70" s="150">
        <v>33</v>
      </c>
      <c r="B70" s="151" t="s">
        <v>166</v>
      </c>
      <c r="C70" s="152" t="s">
        <v>167</v>
      </c>
      <c r="D70" s="153" t="s">
        <v>89</v>
      </c>
      <c r="E70" s="154">
        <v>50</v>
      </c>
      <c r="F70" s="126">
        <v>0</v>
      </c>
      <c r="G70" s="127">
        <f t="shared" si="0"/>
        <v>0</v>
      </c>
      <c r="O70" s="125">
        <v>2</v>
      </c>
      <c r="AA70" s="109">
        <v>12</v>
      </c>
      <c r="AB70" s="109">
        <v>0</v>
      </c>
      <c r="AC70" s="109">
        <v>33</v>
      </c>
      <c r="AZ70" s="109">
        <v>1</v>
      </c>
      <c r="BA70" s="109">
        <f t="shared" si="1"/>
        <v>0</v>
      </c>
      <c r="BB70" s="109">
        <f t="shared" si="2"/>
        <v>0</v>
      </c>
      <c r="BC70" s="109">
        <f t="shared" si="3"/>
        <v>0</v>
      </c>
      <c r="BD70" s="109">
        <f t="shared" si="4"/>
        <v>0</v>
      </c>
      <c r="BE70" s="109">
        <f t="shared" si="5"/>
        <v>0</v>
      </c>
      <c r="CZ70" s="109">
        <v>0</v>
      </c>
    </row>
    <row r="71" spans="1:104" x14ac:dyDescent="0.2">
      <c r="A71" s="150">
        <v>34</v>
      </c>
      <c r="B71" s="151" t="s">
        <v>168</v>
      </c>
      <c r="C71" s="152" t="s">
        <v>169</v>
      </c>
      <c r="D71" s="153" t="s">
        <v>121</v>
      </c>
      <c r="E71" s="154">
        <v>40</v>
      </c>
      <c r="F71" s="126">
        <v>0</v>
      </c>
      <c r="G71" s="127">
        <f t="shared" si="0"/>
        <v>0</v>
      </c>
      <c r="O71" s="125">
        <v>2</v>
      </c>
      <c r="AA71" s="109">
        <v>12</v>
      </c>
      <c r="AB71" s="109">
        <v>0</v>
      </c>
      <c r="AC71" s="109">
        <v>34</v>
      </c>
      <c r="AZ71" s="109">
        <v>1</v>
      </c>
      <c r="BA71" s="109">
        <f t="shared" si="1"/>
        <v>0</v>
      </c>
      <c r="BB71" s="109">
        <f t="shared" si="2"/>
        <v>0</v>
      </c>
      <c r="BC71" s="109">
        <f t="shared" si="3"/>
        <v>0</v>
      </c>
      <c r="BD71" s="109">
        <f t="shared" si="4"/>
        <v>0</v>
      </c>
      <c r="BE71" s="109">
        <f t="shared" si="5"/>
        <v>0</v>
      </c>
      <c r="CZ71" s="109">
        <v>0</v>
      </c>
    </row>
    <row r="72" spans="1:104" ht="22.5" x14ac:dyDescent="0.2">
      <c r="A72" s="150">
        <v>35</v>
      </c>
      <c r="B72" s="151" t="s">
        <v>170</v>
      </c>
      <c r="C72" s="159" t="s">
        <v>232</v>
      </c>
      <c r="D72" s="153" t="s">
        <v>89</v>
      </c>
      <c r="E72" s="154">
        <v>8</v>
      </c>
      <c r="F72" s="126">
        <v>0</v>
      </c>
      <c r="G72" s="127">
        <f t="shared" si="0"/>
        <v>0</v>
      </c>
      <c r="O72" s="125">
        <v>2</v>
      </c>
      <c r="AA72" s="109">
        <v>12</v>
      </c>
      <c r="AB72" s="109">
        <v>0</v>
      </c>
      <c r="AC72" s="109">
        <v>35</v>
      </c>
      <c r="AZ72" s="109">
        <v>1</v>
      </c>
      <c r="BA72" s="109">
        <f t="shared" si="1"/>
        <v>0</v>
      </c>
      <c r="BB72" s="109">
        <f t="shared" si="2"/>
        <v>0</v>
      </c>
      <c r="BC72" s="109">
        <f t="shared" si="3"/>
        <v>0</v>
      </c>
      <c r="BD72" s="109">
        <f t="shared" si="4"/>
        <v>0</v>
      </c>
      <c r="BE72" s="109">
        <f t="shared" si="5"/>
        <v>0</v>
      </c>
      <c r="CZ72" s="109">
        <v>0</v>
      </c>
    </row>
    <row r="73" spans="1:104" x14ac:dyDescent="0.2">
      <c r="A73" s="150">
        <v>36</v>
      </c>
      <c r="B73" s="151" t="s">
        <v>171</v>
      </c>
      <c r="C73" s="152" t="s">
        <v>172</v>
      </c>
      <c r="D73" s="153" t="s">
        <v>89</v>
      </c>
      <c r="E73" s="154">
        <v>8</v>
      </c>
      <c r="F73" s="126">
        <v>0</v>
      </c>
      <c r="G73" s="127">
        <f t="shared" si="0"/>
        <v>0</v>
      </c>
      <c r="O73" s="125">
        <v>2</v>
      </c>
      <c r="AA73" s="109">
        <v>12</v>
      </c>
      <c r="AB73" s="109">
        <v>0</v>
      </c>
      <c r="AC73" s="109">
        <v>36</v>
      </c>
      <c r="AZ73" s="109">
        <v>1</v>
      </c>
      <c r="BA73" s="109">
        <f t="shared" si="1"/>
        <v>0</v>
      </c>
      <c r="BB73" s="109">
        <f t="shared" si="2"/>
        <v>0</v>
      </c>
      <c r="BC73" s="109">
        <f t="shared" si="3"/>
        <v>0</v>
      </c>
      <c r="BD73" s="109">
        <f t="shared" si="4"/>
        <v>0</v>
      </c>
      <c r="BE73" s="109">
        <f t="shared" si="5"/>
        <v>0</v>
      </c>
      <c r="CZ73" s="109">
        <v>0</v>
      </c>
    </row>
    <row r="74" spans="1:104" x14ac:dyDescent="0.2">
      <c r="A74" s="150">
        <v>37</v>
      </c>
      <c r="B74" s="151" t="s">
        <v>160</v>
      </c>
      <c r="C74" s="152" t="s">
        <v>173</v>
      </c>
      <c r="D74" s="153" t="s">
        <v>89</v>
      </c>
      <c r="E74" s="154">
        <v>8</v>
      </c>
      <c r="F74" s="126">
        <v>0</v>
      </c>
      <c r="G74" s="127">
        <f t="shared" si="0"/>
        <v>0</v>
      </c>
      <c r="O74" s="125">
        <v>2</v>
      </c>
      <c r="AA74" s="109">
        <v>12</v>
      </c>
      <c r="AB74" s="109">
        <v>0</v>
      </c>
      <c r="AC74" s="109">
        <v>37</v>
      </c>
      <c r="AZ74" s="109">
        <v>1</v>
      </c>
      <c r="BA74" s="109">
        <f t="shared" si="1"/>
        <v>0</v>
      </c>
      <c r="BB74" s="109">
        <f t="shared" si="2"/>
        <v>0</v>
      </c>
      <c r="BC74" s="109">
        <f t="shared" si="3"/>
        <v>0</v>
      </c>
      <c r="BD74" s="109">
        <f t="shared" si="4"/>
        <v>0</v>
      </c>
      <c r="BE74" s="109">
        <f t="shared" si="5"/>
        <v>0</v>
      </c>
      <c r="CZ74" s="109">
        <v>0</v>
      </c>
    </row>
    <row r="75" spans="1:104" x14ac:dyDescent="0.2">
      <c r="A75" s="150">
        <v>38</v>
      </c>
      <c r="B75" s="151" t="s">
        <v>174</v>
      </c>
      <c r="C75" s="152" t="s">
        <v>231</v>
      </c>
      <c r="D75" s="153" t="s">
        <v>89</v>
      </c>
      <c r="E75" s="154">
        <v>8</v>
      </c>
      <c r="F75" s="126">
        <v>0</v>
      </c>
      <c r="G75" s="127">
        <f t="shared" si="0"/>
        <v>0</v>
      </c>
      <c r="O75" s="125">
        <v>2</v>
      </c>
      <c r="AA75" s="109">
        <v>12</v>
      </c>
      <c r="AB75" s="109">
        <v>0</v>
      </c>
      <c r="AC75" s="109">
        <v>38</v>
      </c>
      <c r="AZ75" s="109">
        <v>1</v>
      </c>
      <c r="BA75" s="109">
        <f t="shared" si="1"/>
        <v>0</v>
      </c>
      <c r="BB75" s="109">
        <f t="shared" si="2"/>
        <v>0</v>
      </c>
      <c r="BC75" s="109">
        <f t="shared" si="3"/>
        <v>0</v>
      </c>
      <c r="BD75" s="109">
        <f t="shared" si="4"/>
        <v>0</v>
      </c>
      <c r="BE75" s="109">
        <f t="shared" si="5"/>
        <v>0</v>
      </c>
      <c r="CZ75" s="109">
        <v>0</v>
      </c>
    </row>
    <row r="76" spans="1:104" ht="22.5" x14ac:dyDescent="0.2">
      <c r="A76" s="150">
        <v>39</v>
      </c>
      <c r="B76" s="151" t="s">
        <v>160</v>
      </c>
      <c r="C76" s="159" t="s">
        <v>230</v>
      </c>
      <c r="D76" s="153" t="s">
        <v>89</v>
      </c>
      <c r="E76" s="154">
        <v>10</v>
      </c>
      <c r="F76" s="126">
        <v>0</v>
      </c>
      <c r="G76" s="127">
        <f t="shared" si="0"/>
        <v>0</v>
      </c>
      <c r="O76" s="125">
        <v>2</v>
      </c>
      <c r="AA76" s="109">
        <v>12</v>
      </c>
      <c r="AB76" s="109">
        <v>0</v>
      </c>
      <c r="AC76" s="109">
        <v>39</v>
      </c>
      <c r="AZ76" s="109">
        <v>1</v>
      </c>
      <c r="BA76" s="109">
        <f t="shared" si="1"/>
        <v>0</v>
      </c>
      <c r="BB76" s="109">
        <f t="shared" si="2"/>
        <v>0</v>
      </c>
      <c r="BC76" s="109">
        <f t="shared" si="3"/>
        <v>0</v>
      </c>
      <c r="BD76" s="109">
        <f t="shared" si="4"/>
        <v>0</v>
      </c>
      <c r="BE76" s="109">
        <f t="shared" si="5"/>
        <v>0</v>
      </c>
      <c r="CZ76" s="109">
        <v>0</v>
      </c>
    </row>
    <row r="77" spans="1:104" ht="12" customHeight="1" x14ac:dyDescent="0.2">
      <c r="A77" s="150">
        <v>40</v>
      </c>
      <c r="B77" s="151" t="s">
        <v>171</v>
      </c>
      <c r="C77" s="152" t="s">
        <v>175</v>
      </c>
      <c r="D77" s="153" t="s">
        <v>89</v>
      </c>
      <c r="E77" s="154">
        <v>10</v>
      </c>
      <c r="F77" s="126">
        <v>0</v>
      </c>
      <c r="G77" s="127">
        <f t="shared" si="0"/>
        <v>0</v>
      </c>
      <c r="O77" s="125">
        <v>2</v>
      </c>
      <c r="AA77" s="109">
        <v>12</v>
      </c>
      <c r="AB77" s="109">
        <v>0</v>
      </c>
      <c r="AC77" s="109">
        <v>40</v>
      </c>
      <c r="AZ77" s="109">
        <v>1</v>
      </c>
      <c r="BA77" s="109">
        <f t="shared" si="1"/>
        <v>0</v>
      </c>
      <c r="BB77" s="109">
        <f t="shared" si="2"/>
        <v>0</v>
      </c>
      <c r="BC77" s="109">
        <f t="shared" si="3"/>
        <v>0</v>
      </c>
      <c r="BD77" s="109">
        <f t="shared" si="4"/>
        <v>0</v>
      </c>
      <c r="BE77" s="109">
        <f t="shared" si="5"/>
        <v>0</v>
      </c>
      <c r="CZ77" s="109">
        <v>0</v>
      </c>
    </row>
    <row r="78" spans="1:104" x14ac:dyDescent="0.2">
      <c r="A78" s="150">
        <v>41</v>
      </c>
      <c r="B78" s="151" t="s">
        <v>176</v>
      </c>
      <c r="C78" s="152" t="s">
        <v>177</v>
      </c>
      <c r="D78" s="153" t="s">
        <v>89</v>
      </c>
      <c r="E78" s="154">
        <v>10</v>
      </c>
      <c r="F78" s="126">
        <v>0</v>
      </c>
      <c r="G78" s="127">
        <f t="shared" si="0"/>
        <v>0</v>
      </c>
      <c r="O78" s="125">
        <v>2</v>
      </c>
      <c r="AA78" s="109">
        <v>12</v>
      </c>
      <c r="AB78" s="109">
        <v>0</v>
      </c>
      <c r="AC78" s="109">
        <v>41</v>
      </c>
      <c r="AZ78" s="109">
        <v>1</v>
      </c>
      <c r="BA78" s="109">
        <f t="shared" si="1"/>
        <v>0</v>
      </c>
      <c r="BB78" s="109">
        <f t="shared" si="2"/>
        <v>0</v>
      </c>
      <c r="BC78" s="109">
        <f t="shared" si="3"/>
        <v>0</v>
      </c>
      <c r="BD78" s="109">
        <f t="shared" si="4"/>
        <v>0</v>
      </c>
      <c r="BE78" s="109">
        <f t="shared" si="5"/>
        <v>0</v>
      </c>
      <c r="CZ78" s="109">
        <v>0</v>
      </c>
    </row>
    <row r="79" spans="1:104" x14ac:dyDescent="0.2">
      <c r="A79" s="150">
        <v>42</v>
      </c>
      <c r="B79" s="151" t="s">
        <v>174</v>
      </c>
      <c r="C79" s="152" t="s">
        <v>231</v>
      </c>
      <c r="D79" s="153" t="s">
        <v>89</v>
      </c>
      <c r="E79" s="154">
        <v>10</v>
      </c>
      <c r="F79" s="126">
        <v>0</v>
      </c>
      <c r="G79" s="127">
        <f t="shared" si="0"/>
        <v>0</v>
      </c>
      <c r="O79" s="125">
        <v>2</v>
      </c>
      <c r="AA79" s="109">
        <v>12</v>
      </c>
      <c r="AB79" s="109">
        <v>0</v>
      </c>
      <c r="AC79" s="109">
        <v>42</v>
      </c>
      <c r="AZ79" s="109">
        <v>1</v>
      </c>
      <c r="BA79" s="109">
        <f t="shared" si="1"/>
        <v>0</v>
      </c>
      <c r="BB79" s="109">
        <f t="shared" si="2"/>
        <v>0</v>
      </c>
      <c r="BC79" s="109">
        <f t="shared" si="3"/>
        <v>0</v>
      </c>
      <c r="BD79" s="109">
        <f t="shared" si="4"/>
        <v>0</v>
      </c>
      <c r="BE79" s="109">
        <f t="shared" si="5"/>
        <v>0</v>
      </c>
      <c r="CZ79" s="109">
        <v>0</v>
      </c>
    </row>
    <row r="80" spans="1:104" ht="22.5" x14ac:dyDescent="0.2">
      <c r="A80" s="150">
        <v>43</v>
      </c>
      <c r="B80" s="151" t="s">
        <v>178</v>
      </c>
      <c r="C80" s="152" t="s">
        <v>234</v>
      </c>
      <c r="D80" s="153" t="s">
        <v>89</v>
      </c>
      <c r="E80" s="154">
        <v>13</v>
      </c>
      <c r="F80" s="126">
        <v>0</v>
      </c>
      <c r="G80" s="127">
        <f t="shared" si="0"/>
        <v>0</v>
      </c>
      <c r="O80" s="125">
        <v>2</v>
      </c>
      <c r="AA80" s="109">
        <v>12</v>
      </c>
      <c r="AB80" s="109">
        <v>0</v>
      </c>
      <c r="AC80" s="109">
        <v>43</v>
      </c>
      <c r="AZ80" s="109">
        <v>1</v>
      </c>
      <c r="BA80" s="109">
        <f t="shared" si="1"/>
        <v>0</v>
      </c>
      <c r="BB80" s="109">
        <f t="shared" si="2"/>
        <v>0</v>
      </c>
      <c r="BC80" s="109">
        <f t="shared" si="3"/>
        <v>0</v>
      </c>
      <c r="BD80" s="109">
        <f t="shared" si="4"/>
        <v>0</v>
      </c>
      <c r="BE80" s="109">
        <f t="shared" si="5"/>
        <v>0</v>
      </c>
      <c r="CZ80" s="109">
        <v>0</v>
      </c>
    </row>
    <row r="81" spans="1:104" x14ac:dyDescent="0.2">
      <c r="A81" s="150">
        <v>44</v>
      </c>
      <c r="B81" s="151" t="s">
        <v>174</v>
      </c>
      <c r="C81" s="152" t="s">
        <v>233</v>
      </c>
      <c r="D81" s="153" t="s">
        <v>89</v>
      </c>
      <c r="E81" s="154">
        <v>13</v>
      </c>
      <c r="F81" s="126">
        <v>0</v>
      </c>
      <c r="G81" s="127">
        <f t="shared" si="0"/>
        <v>0</v>
      </c>
      <c r="O81" s="125">
        <v>2</v>
      </c>
      <c r="AA81" s="109">
        <v>12</v>
      </c>
      <c r="AB81" s="109">
        <v>0</v>
      </c>
      <c r="AC81" s="109">
        <v>44</v>
      </c>
      <c r="AZ81" s="109">
        <v>1</v>
      </c>
      <c r="BA81" s="109">
        <f t="shared" si="1"/>
        <v>0</v>
      </c>
      <c r="BB81" s="109">
        <f t="shared" si="2"/>
        <v>0</v>
      </c>
      <c r="BC81" s="109">
        <f t="shared" si="3"/>
        <v>0</v>
      </c>
      <c r="BD81" s="109">
        <f t="shared" si="4"/>
        <v>0</v>
      </c>
      <c r="BE81" s="109">
        <f t="shared" si="5"/>
        <v>0</v>
      </c>
      <c r="CZ81" s="109">
        <v>0</v>
      </c>
    </row>
    <row r="82" spans="1:104" x14ac:dyDescent="0.2">
      <c r="A82" s="150">
        <v>45</v>
      </c>
      <c r="B82" s="151" t="s">
        <v>179</v>
      </c>
      <c r="C82" s="152" t="s">
        <v>180</v>
      </c>
      <c r="D82" s="153" t="s">
        <v>89</v>
      </c>
      <c r="E82" s="154">
        <v>1</v>
      </c>
      <c r="F82" s="126">
        <v>0</v>
      </c>
      <c r="G82" s="127">
        <f t="shared" si="0"/>
        <v>0</v>
      </c>
      <c r="O82" s="125">
        <v>2</v>
      </c>
      <c r="AA82" s="109">
        <v>12</v>
      </c>
      <c r="AB82" s="109">
        <v>0</v>
      </c>
      <c r="AC82" s="109">
        <v>45</v>
      </c>
      <c r="AZ82" s="109">
        <v>1</v>
      </c>
      <c r="BA82" s="109">
        <f t="shared" si="1"/>
        <v>0</v>
      </c>
      <c r="BB82" s="109">
        <f t="shared" si="2"/>
        <v>0</v>
      </c>
      <c r="BC82" s="109">
        <f t="shared" si="3"/>
        <v>0</v>
      </c>
      <c r="BD82" s="109">
        <f t="shared" si="4"/>
        <v>0</v>
      </c>
      <c r="BE82" s="109">
        <f t="shared" si="5"/>
        <v>0</v>
      </c>
      <c r="CZ82" s="109">
        <v>0</v>
      </c>
    </row>
    <row r="83" spans="1:104" x14ac:dyDescent="0.2">
      <c r="A83" s="150">
        <v>46</v>
      </c>
      <c r="B83" s="151" t="s">
        <v>181</v>
      </c>
      <c r="C83" s="152" t="s">
        <v>182</v>
      </c>
      <c r="D83" s="153" t="s">
        <v>89</v>
      </c>
      <c r="E83" s="154">
        <v>19</v>
      </c>
      <c r="F83" s="126">
        <v>0</v>
      </c>
      <c r="G83" s="127">
        <f t="shared" si="0"/>
        <v>0</v>
      </c>
      <c r="O83" s="125">
        <v>2</v>
      </c>
      <c r="AA83" s="109">
        <v>12</v>
      </c>
      <c r="AB83" s="109">
        <v>0</v>
      </c>
      <c r="AC83" s="109">
        <v>46</v>
      </c>
      <c r="AZ83" s="109">
        <v>1</v>
      </c>
      <c r="BA83" s="109">
        <f t="shared" si="1"/>
        <v>0</v>
      </c>
      <c r="BB83" s="109">
        <f t="shared" si="2"/>
        <v>0</v>
      </c>
      <c r="BC83" s="109">
        <f t="shared" si="3"/>
        <v>0</v>
      </c>
      <c r="BD83" s="109">
        <f t="shared" si="4"/>
        <v>0</v>
      </c>
      <c r="BE83" s="109">
        <f t="shared" si="5"/>
        <v>0</v>
      </c>
      <c r="CZ83" s="109">
        <v>0</v>
      </c>
    </row>
    <row r="84" spans="1:104" x14ac:dyDescent="0.2">
      <c r="A84" s="150">
        <v>47</v>
      </c>
      <c r="B84" s="151" t="s">
        <v>183</v>
      </c>
      <c r="C84" s="152" t="s">
        <v>184</v>
      </c>
      <c r="D84" s="153" t="s">
        <v>185</v>
      </c>
      <c r="E84" s="154">
        <v>1</v>
      </c>
      <c r="F84" s="126">
        <v>0</v>
      </c>
      <c r="G84" s="127">
        <f t="shared" si="0"/>
        <v>0</v>
      </c>
      <c r="O84" s="125">
        <v>2</v>
      </c>
      <c r="AA84" s="109">
        <v>12</v>
      </c>
      <c r="AB84" s="109">
        <v>0</v>
      </c>
      <c r="AC84" s="109">
        <v>47</v>
      </c>
      <c r="AZ84" s="109">
        <v>1</v>
      </c>
      <c r="BA84" s="109">
        <f t="shared" si="1"/>
        <v>0</v>
      </c>
      <c r="BB84" s="109">
        <f t="shared" si="2"/>
        <v>0</v>
      </c>
      <c r="BC84" s="109">
        <f t="shared" si="3"/>
        <v>0</v>
      </c>
      <c r="BD84" s="109">
        <f t="shared" si="4"/>
        <v>0</v>
      </c>
      <c r="BE84" s="109">
        <f t="shared" si="5"/>
        <v>0</v>
      </c>
      <c r="CZ84" s="109">
        <v>0</v>
      </c>
    </row>
    <row r="85" spans="1:104" x14ac:dyDescent="0.2">
      <c r="A85" s="155"/>
      <c r="B85" s="156" t="s">
        <v>67</v>
      </c>
      <c r="C85" s="157" t="str">
        <f>CONCATENATE(B63," ",C63)</f>
        <v>M21.2 Elektromontáže, materiál</v>
      </c>
      <c r="D85" s="155"/>
      <c r="E85" s="158"/>
      <c r="F85" s="128"/>
      <c r="G85" s="129">
        <f>SUM(G63:G84)</f>
        <v>0</v>
      </c>
      <c r="O85" s="125">
        <v>4</v>
      </c>
      <c r="BA85" s="130">
        <f>SUM(BA63:BA84)</f>
        <v>0</v>
      </c>
      <c r="BB85" s="130">
        <f>SUM(BB63:BB84)</f>
        <v>0</v>
      </c>
      <c r="BC85" s="130">
        <f>SUM(BC63:BC84)</f>
        <v>0</v>
      </c>
      <c r="BD85" s="130">
        <f>SUM(BD63:BD84)</f>
        <v>0</v>
      </c>
      <c r="BE85" s="130">
        <f>SUM(BE63:BE84)</f>
        <v>0</v>
      </c>
    </row>
    <row r="86" spans="1:104" x14ac:dyDescent="0.2">
      <c r="A86" s="145" t="s">
        <v>65</v>
      </c>
      <c r="B86" s="146" t="s">
        <v>186</v>
      </c>
      <c r="C86" s="147" t="s">
        <v>187</v>
      </c>
      <c r="D86" s="148"/>
      <c r="E86" s="149"/>
      <c r="F86" s="122"/>
      <c r="G86" s="123"/>
      <c r="H86" s="124"/>
      <c r="I86" s="124"/>
      <c r="O86" s="125">
        <v>1</v>
      </c>
    </row>
    <row r="87" spans="1:104" x14ac:dyDescent="0.2">
      <c r="A87" s="150">
        <v>48</v>
      </c>
      <c r="B87" s="151" t="s">
        <v>188</v>
      </c>
      <c r="C87" s="152" t="s">
        <v>189</v>
      </c>
      <c r="D87" s="153" t="s">
        <v>121</v>
      </c>
      <c r="E87" s="154">
        <v>260</v>
      </c>
      <c r="F87" s="126">
        <v>0</v>
      </c>
      <c r="G87" s="127">
        <f t="shared" ref="G87:G100" si="6">E87*F87</f>
        <v>0</v>
      </c>
      <c r="O87" s="125">
        <v>2</v>
      </c>
      <c r="AA87" s="109">
        <v>12</v>
      </c>
      <c r="AB87" s="109">
        <v>0</v>
      </c>
      <c r="AC87" s="109">
        <v>48</v>
      </c>
      <c r="AZ87" s="109">
        <v>1</v>
      </c>
      <c r="BA87" s="109">
        <f t="shared" ref="BA87:BA100" si="7">IF(AZ87=1,G87,0)</f>
        <v>0</v>
      </c>
      <c r="BB87" s="109">
        <f t="shared" ref="BB87:BB100" si="8">IF(AZ87=2,G87,0)</f>
        <v>0</v>
      </c>
      <c r="BC87" s="109">
        <f t="shared" ref="BC87:BC100" si="9">IF(AZ87=3,G87,0)</f>
        <v>0</v>
      </c>
      <c r="BD87" s="109">
        <f t="shared" ref="BD87:BD100" si="10">IF(AZ87=4,G87,0)</f>
        <v>0</v>
      </c>
      <c r="BE87" s="109">
        <f t="shared" ref="BE87:BE100" si="11">IF(AZ87=5,G87,0)</f>
        <v>0</v>
      </c>
      <c r="CZ87" s="109">
        <v>0</v>
      </c>
    </row>
    <row r="88" spans="1:104" x14ac:dyDescent="0.2">
      <c r="A88" s="150">
        <v>49</v>
      </c>
      <c r="B88" s="151" t="s">
        <v>188</v>
      </c>
      <c r="C88" s="152" t="s">
        <v>189</v>
      </c>
      <c r="D88" s="153" t="s">
        <v>121</v>
      </c>
      <c r="E88" s="154">
        <v>130</v>
      </c>
      <c r="F88" s="126">
        <v>0</v>
      </c>
      <c r="G88" s="127">
        <f t="shared" si="6"/>
        <v>0</v>
      </c>
      <c r="O88" s="125">
        <v>2</v>
      </c>
      <c r="AA88" s="109">
        <v>12</v>
      </c>
      <c r="AB88" s="109">
        <v>0</v>
      </c>
      <c r="AC88" s="109">
        <v>49</v>
      </c>
      <c r="AZ88" s="109">
        <v>1</v>
      </c>
      <c r="BA88" s="109">
        <f t="shared" si="7"/>
        <v>0</v>
      </c>
      <c r="BB88" s="109">
        <f t="shared" si="8"/>
        <v>0</v>
      </c>
      <c r="BC88" s="109">
        <f t="shared" si="9"/>
        <v>0</v>
      </c>
      <c r="BD88" s="109">
        <f t="shared" si="10"/>
        <v>0</v>
      </c>
      <c r="BE88" s="109">
        <f t="shared" si="11"/>
        <v>0</v>
      </c>
      <c r="CZ88" s="109">
        <v>0</v>
      </c>
    </row>
    <row r="89" spans="1:104" x14ac:dyDescent="0.2">
      <c r="A89" s="150">
        <v>50</v>
      </c>
      <c r="B89" s="151" t="s">
        <v>190</v>
      </c>
      <c r="C89" s="152" t="s">
        <v>191</v>
      </c>
      <c r="D89" s="153" t="s">
        <v>121</v>
      </c>
      <c r="E89" s="154">
        <v>5</v>
      </c>
      <c r="F89" s="126">
        <v>0</v>
      </c>
      <c r="G89" s="127">
        <f t="shared" si="6"/>
        <v>0</v>
      </c>
      <c r="O89" s="125">
        <v>2</v>
      </c>
      <c r="AA89" s="109">
        <v>12</v>
      </c>
      <c r="AB89" s="109">
        <v>0</v>
      </c>
      <c r="AC89" s="109">
        <v>50</v>
      </c>
      <c r="AZ89" s="109">
        <v>1</v>
      </c>
      <c r="BA89" s="109">
        <f t="shared" si="7"/>
        <v>0</v>
      </c>
      <c r="BB89" s="109">
        <f t="shared" si="8"/>
        <v>0</v>
      </c>
      <c r="BC89" s="109">
        <f t="shared" si="9"/>
        <v>0</v>
      </c>
      <c r="BD89" s="109">
        <f t="shared" si="10"/>
        <v>0</v>
      </c>
      <c r="BE89" s="109">
        <f t="shared" si="11"/>
        <v>0</v>
      </c>
      <c r="CZ89" s="109">
        <v>0</v>
      </c>
    </row>
    <row r="90" spans="1:104" x14ac:dyDescent="0.2">
      <c r="A90" s="150">
        <v>51</v>
      </c>
      <c r="B90" s="151" t="s">
        <v>188</v>
      </c>
      <c r="C90" s="152" t="s">
        <v>189</v>
      </c>
      <c r="D90" s="153" t="s">
        <v>121</v>
      </c>
      <c r="E90" s="154">
        <v>70</v>
      </c>
      <c r="F90" s="126">
        <v>0</v>
      </c>
      <c r="G90" s="127">
        <f t="shared" si="6"/>
        <v>0</v>
      </c>
      <c r="O90" s="125">
        <v>2</v>
      </c>
      <c r="AA90" s="109">
        <v>12</v>
      </c>
      <c r="AB90" s="109">
        <v>0</v>
      </c>
      <c r="AC90" s="109">
        <v>51</v>
      </c>
      <c r="AZ90" s="109">
        <v>1</v>
      </c>
      <c r="BA90" s="109">
        <f t="shared" si="7"/>
        <v>0</v>
      </c>
      <c r="BB90" s="109">
        <f t="shared" si="8"/>
        <v>0</v>
      </c>
      <c r="BC90" s="109">
        <f t="shared" si="9"/>
        <v>0</v>
      </c>
      <c r="BD90" s="109">
        <f t="shared" si="10"/>
        <v>0</v>
      </c>
      <c r="BE90" s="109">
        <f t="shared" si="11"/>
        <v>0</v>
      </c>
      <c r="CZ90" s="109">
        <v>0</v>
      </c>
    </row>
    <row r="91" spans="1:104" x14ac:dyDescent="0.2">
      <c r="A91" s="150">
        <v>52</v>
      </c>
      <c r="B91" s="151" t="s">
        <v>192</v>
      </c>
      <c r="C91" s="152" t="s">
        <v>193</v>
      </c>
      <c r="D91" s="153" t="s">
        <v>121</v>
      </c>
      <c r="E91" s="154">
        <v>50</v>
      </c>
      <c r="F91" s="126">
        <v>0</v>
      </c>
      <c r="G91" s="127">
        <f t="shared" si="6"/>
        <v>0</v>
      </c>
      <c r="O91" s="125">
        <v>2</v>
      </c>
      <c r="AA91" s="109">
        <v>12</v>
      </c>
      <c r="AB91" s="109">
        <v>0</v>
      </c>
      <c r="AC91" s="109">
        <v>52</v>
      </c>
      <c r="AZ91" s="109">
        <v>1</v>
      </c>
      <c r="BA91" s="109">
        <f t="shared" si="7"/>
        <v>0</v>
      </c>
      <c r="BB91" s="109">
        <f t="shared" si="8"/>
        <v>0</v>
      </c>
      <c r="BC91" s="109">
        <f t="shared" si="9"/>
        <v>0</v>
      </c>
      <c r="BD91" s="109">
        <f t="shared" si="10"/>
        <v>0</v>
      </c>
      <c r="BE91" s="109">
        <f t="shared" si="11"/>
        <v>0</v>
      </c>
      <c r="CZ91" s="109">
        <v>0</v>
      </c>
    </row>
    <row r="92" spans="1:104" x14ac:dyDescent="0.2">
      <c r="A92" s="150">
        <v>53</v>
      </c>
      <c r="B92" s="151" t="s">
        <v>194</v>
      </c>
      <c r="C92" s="152" t="s">
        <v>195</v>
      </c>
      <c r="D92" s="153" t="s">
        <v>66</v>
      </c>
      <c r="E92" s="154">
        <v>30</v>
      </c>
      <c r="F92" s="126">
        <v>0</v>
      </c>
      <c r="G92" s="127">
        <f t="shared" si="6"/>
        <v>0</v>
      </c>
      <c r="O92" s="125">
        <v>2</v>
      </c>
      <c r="AA92" s="109">
        <v>12</v>
      </c>
      <c r="AB92" s="109">
        <v>0</v>
      </c>
      <c r="AC92" s="109">
        <v>53</v>
      </c>
      <c r="AZ92" s="109">
        <v>1</v>
      </c>
      <c r="BA92" s="109">
        <f t="shared" si="7"/>
        <v>0</v>
      </c>
      <c r="BB92" s="109">
        <f t="shared" si="8"/>
        <v>0</v>
      </c>
      <c r="BC92" s="109">
        <f t="shared" si="9"/>
        <v>0</v>
      </c>
      <c r="BD92" s="109">
        <f t="shared" si="10"/>
        <v>0</v>
      </c>
      <c r="BE92" s="109">
        <f t="shared" si="11"/>
        <v>0</v>
      </c>
      <c r="CZ92" s="109">
        <v>0</v>
      </c>
    </row>
    <row r="93" spans="1:104" x14ac:dyDescent="0.2">
      <c r="A93" s="150">
        <v>54</v>
      </c>
      <c r="B93" s="151" t="s">
        <v>196</v>
      </c>
      <c r="C93" s="152" t="s">
        <v>197</v>
      </c>
      <c r="D93" s="153" t="s">
        <v>121</v>
      </c>
      <c r="E93" s="154">
        <v>50</v>
      </c>
      <c r="F93" s="126">
        <v>0</v>
      </c>
      <c r="G93" s="127">
        <f t="shared" si="6"/>
        <v>0</v>
      </c>
      <c r="O93" s="125">
        <v>2</v>
      </c>
      <c r="AA93" s="109">
        <v>12</v>
      </c>
      <c r="AB93" s="109">
        <v>0</v>
      </c>
      <c r="AC93" s="109">
        <v>54</v>
      </c>
      <c r="AZ93" s="109">
        <v>1</v>
      </c>
      <c r="BA93" s="109">
        <f t="shared" si="7"/>
        <v>0</v>
      </c>
      <c r="BB93" s="109">
        <f t="shared" si="8"/>
        <v>0</v>
      </c>
      <c r="BC93" s="109">
        <f t="shared" si="9"/>
        <v>0</v>
      </c>
      <c r="BD93" s="109">
        <f t="shared" si="10"/>
        <v>0</v>
      </c>
      <c r="BE93" s="109">
        <f t="shared" si="11"/>
        <v>0</v>
      </c>
      <c r="CZ93" s="109">
        <v>0</v>
      </c>
    </row>
    <row r="94" spans="1:104" x14ac:dyDescent="0.2">
      <c r="A94" s="150">
        <v>55</v>
      </c>
      <c r="B94" s="151" t="s">
        <v>198</v>
      </c>
      <c r="C94" s="152" t="s">
        <v>199</v>
      </c>
      <c r="D94" s="153" t="s">
        <v>121</v>
      </c>
      <c r="E94" s="154">
        <v>40</v>
      </c>
      <c r="F94" s="126">
        <v>0</v>
      </c>
      <c r="G94" s="127">
        <f t="shared" si="6"/>
        <v>0</v>
      </c>
      <c r="O94" s="125">
        <v>2</v>
      </c>
      <c r="AA94" s="109">
        <v>12</v>
      </c>
      <c r="AB94" s="109">
        <v>0</v>
      </c>
      <c r="AC94" s="109">
        <v>55</v>
      </c>
      <c r="AZ94" s="109">
        <v>1</v>
      </c>
      <c r="BA94" s="109">
        <f t="shared" si="7"/>
        <v>0</v>
      </c>
      <c r="BB94" s="109">
        <f t="shared" si="8"/>
        <v>0</v>
      </c>
      <c r="BC94" s="109">
        <f t="shared" si="9"/>
        <v>0</v>
      </c>
      <c r="BD94" s="109">
        <f t="shared" si="10"/>
        <v>0</v>
      </c>
      <c r="BE94" s="109">
        <f t="shared" si="11"/>
        <v>0</v>
      </c>
      <c r="CZ94" s="109">
        <v>0</v>
      </c>
    </row>
    <row r="95" spans="1:104" x14ac:dyDescent="0.2">
      <c r="A95" s="150">
        <v>56</v>
      </c>
      <c r="B95" s="151" t="s">
        <v>200</v>
      </c>
      <c r="C95" s="152" t="s">
        <v>201</v>
      </c>
      <c r="D95" s="153" t="s">
        <v>66</v>
      </c>
      <c r="E95" s="154">
        <v>8</v>
      </c>
      <c r="F95" s="126">
        <v>0</v>
      </c>
      <c r="G95" s="127">
        <f t="shared" si="6"/>
        <v>0</v>
      </c>
      <c r="O95" s="125">
        <v>2</v>
      </c>
      <c r="AA95" s="109">
        <v>12</v>
      </c>
      <c r="AB95" s="109">
        <v>0</v>
      </c>
      <c r="AC95" s="109">
        <v>56</v>
      </c>
      <c r="AZ95" s="109">
        <v>1</v>
      </c>
      <c r="BA95" s="109">
        <f t="shared" si="7"/>
        <v>0</v>
      </c>
      <c r="BB95" s="109">
        <f t="shared" si="8"/>
        <v>0</v>
      </c>
      <c r="BC95" s="109">
        <f t="shared" si="9"/>
        <v>0</v>
      </c>
      <c r="BD95" s="109">
        <f t="shared" si="10"/>
        <v>0</v>
      </c>
      <c r="BE95" s="109">
        <f t="shared" si="11"/>
        <v>0</v>
      </c>
      <c r="CZ95" s="109">
        <v>0</v>
      </c>
    </row>
    <row r="96" spans="1:104" x14ac:dyDescent="0.2">
      <c r="A96" s="150">
        <v>57</v>
      </c>
      <c r="B96" s="151" t="s">
        <v>202</v>
      </c>
      <c r="C96" s="152" t="s">
        <v>203</v>
      </c>
      <c r="D96" s="153" t="s">
        <v>66</v>
      </c>
      <c r="E96" s="154">
        <v>10</v>
      </c>
      <c r="F96" s="126">
        <v>0</v>
      </c>
      <c r="G96" s="127">
        <f t="shared" si="6"/>
        <v>0</v>
      </c>
      <c r="O96" s="125">
        <v>2</v>
      </c>
      <c r="AA96" s="109">
        <v>12</v>
      </c>
      <c r="AB96" s="109">
        <v>0</v>
      </c>
      <c r="AC96" s="109">
        <v>57</v>
      </c>
      <c r="AZ96" s="109">
        <v>1</v>
      </c>
      <c r="BA96" s="109">
        <f t="shared" si="7"/>
        <v>0</v>
      </c>
      <c r="BB96" s="109">
        <f t="shared" si="8"/>
        <v>0</v>
      </c>
      <c r="BC96" s="109">
        <f t="shared" si="9"/>
        <v>0</v>
      </c>
      <c r="BD96" s="109">
        <f t="shared" si="10"/>
        <v>0</v>
      </c>
      <c r="BE96" s="109">
        <f t="shared" si="11"/>
        <v>0</v>
      </c>
      <c r="CZ96" s="109">
        <v>0</v>
      </c>
    </row>
    <row r="97" spans="1:104" x14ac:dyDescent="0.2">
      <c r="A97" s="150">
        <v>58</v>
      </c>
      <c r="B97" s="151" t="s">
        <v>204</v>
      </c>
      <c r="C97" s="152" t="s">
        <v>205</v>
      </c>
      <c r="D97" s="153" t="s">
        <v>66</v>
      </c>
      <c r="E97" s="154">
        <v>13</v>
      </c>
      <c r="F97" s="126">
        <v>0</v>
      </c>
      <c r="G97" s="127">
        <f t="shared" si="6"/>
        <v>0</v>
      </c>
      <c r="O97" s="125">
        <v>2</v>
      </c>
      <c r="AA97" s="109">
        <v>12</v>
      </c>
      <c r="AB97" s="109">
        <v>0</v>
      </c>
      <c r="AC97" s="109">
        <v>58</v>
      </c>
      <c r="AZ97" s="109">
        <v>1</v>
      </c>
      <c r="BA97" s="109">
        <f t="shared" si="7"/>
        <v>0</v>
      </c>
      <c r="BB97" s="109">
        <f t="shared" si="8"/>
        <v>0</v>
      </c>
      <c r="BC97" s="109">
        <f t="shared" si="9"/>
        <v>0</v>
      </c>
      <c r="BD97" s="109">
        <f t="shared" si="10"/>
        <v>0</v>
      </c>
      <c r="BE97" s="109">
        <f t="shared" si="11"/>
        <v>0</v>
      </c>
      <c r="CZ97" s="109">
        <v>0</v>
      </c>
    </row>
    <row r="98" spans="1:104" ht="12.75" customHeight="1" x14ac:dyDescent="0.2">
      <c r="A98" s="150">
        <v>59</v>
      </c>
      <c r="B98" s="151" t="s">
        <v>206</v>
      </c>
      <c r="C98" s="152" t="s">
        <v>207</v>
      </c>
      <c r="D98" s="153" t="s">
        <v>66</v>
      </c>
      <c r="E98" s="154">
        <v>1</v>
      </c>
      <c r="F98" s="126">
        <v>0</v>
      </c>
      <c r="G98" s="127">
        <f t="shared" si="6"/>
        <v>0</v>
      </c>
      <c r="O98" s="125">
        <v>2</v>
      </c>
      <c r="AA98" s="109">
        <v>12</v>
      </c>
      <c r="AB98" s="109">
        <v>0</v>
      </c>
      <c r="AC98" s="109">
        <v>59</v>
      </c>
      <c r="AZ98" s="109">
        <v>1</v>
      </c>
      <c r="BA98" s="109">
        <f t="shared" si="7"/>
        <v>0</v>
      </c>
      <c r="BB98" s="109">
        <f t="shared" si="8"/>
        <v>0</v>
      </c>
      <c r="BC98" s="109">
        <f t="shared" si="9"/>
        <v>0</v>
      </c>
      <c r="BD98" s="109">
        <f t="shared" si="10"/>
        <v>0</v>
      </c>
      <c r="BE98" s="109">
        <f t="shared" si="11"/>
        <v>0</v>
      </c>
      <c r="CZ98" s="109">
        <v>0</v>
      </c>
    </row>
    <row r="99" spans="1:104" x14ac:dyDescent="0.2">
      <c r="A99" s="150">
        <v>60</v>
      </c>
      <c r="B99" s="151" t="s">
        <v>208</v>
      </c>
      <c r="C99" s="152" t="s">
        <v>209</v>
      </c>
      <c r="D99" s="153" t="s">
        <v>66</v>
      </c>
      <c r="E99" s="154">
        <v>19</v>
      </c>
      <c r="F99" s="126">
        <v>0</v>
      </c>
      <c r="G99" s="127">
        <f t="shared" si="6"/>
        <v>0</v>
      </c>
      <c r="O99" s="125">
        <v>2</v>
      </c>
      <c r="AA99" s="109">
        <v>12</v>
      </c>
      <c r="AB99" s="109">
        <v>0</v>
      </c>
      <c r="AC99" s="109">
        <v>60</v>
      </c>
      <c r="AZ99" s="109">
        <v>1</v>
      </c>
      <c r="BA99" s="109">
        <f t="shared" si="7"/>
        <v>0</v>
      </c>
      <c r="BB99" s="109">
        <f t="shared" si="8"/>
        <v>0</v>
      </c>
      <c r="BC99" s="109">
        <f t="shared" si="9"/>
        <v>0</v>
      </c>
      <c r="BD99" s="109">
        <f t="shared" si="10"/>
        <v>0</v>
      </c>
      <c r="BE99" s="109">
        <f t="shared" si="11"/>
        <v>0</v>
      </c>
      <c r="CZ99" s="109">
        <v>0</v>
      </c>
    </row>
    <row r="100" spans="1:104" x14ac:dyDescent="0.2">
      <c r="A100" s="150">
        <v>61</v>
      </c>
      <c r="B100" s="151" t="s">
        <v>210</v>
      </c>
      <c r="C100" s="152" t="s">
        <v>211</v>
      </c>
      <c r="D100" s="153" t="s">
        <v>54</v>
      </c>
      <c r="E100" s="154">
        <v>6</v>
      </c>
      <c r="F100" s="126">
        <v>0</v>
      </c>
      <c r="G100" s="127">
        <f t="shared" si="6"/>
        <v>0</v>
      </c>
      <c r="O100" s="125">
        <v>2</v>
      </c>
      <c r="AA100" s="109">
        <v>12</v>
      </c>
      <c r="AB100" s="109">
        <v>0</v>
      </c>
      <c r="AC100" s="109">
        <v>61</v>
      </c>
      <c r="AZ100" s="109">
        <v>1</v>
      </c>
      <c r="BA100" s="109">
        <f t="shared" si="7"/>
        <v>0</v>
      </c>
      <c r="BB100" s="109">
        <f t="shared" si="8"/>
        <v>0</v>
      </c>
      <c r="BC100" s="109">
        <f t="shared" si="9"/>
        <v>0</v>
      </c>
      <c r="BD100" s="109">
        <f t="shared" si="10"/>
        <v>0</v>
      </c>
      <c r="BE100" s="109">
        <f t="shared" si="11"/>
        <v>0</v>
      </c>
      <c r="CZ100" s="109">
        <v>0</v>
      </c>
    </row>
    <row r="101" spans="1:104" x14ac:dyDescent="0.2">
      <c r="A101" s="155"/>
      <c r="B101" s="156" t="s">
        <v>67</v>
      </c>
      <c r="C101" s="157" t="str">
        <f>CONCATENATE(B86," ",C86)</f>
        <v>M21.3 Elektroinstalace, montáž</v>
      </c>
      <c r="D101" s="155"/>
      <c r="E101" s="158"/>
      <c r="F101" s="128"/>
      <c r="G101" s="129">
        <f>SUM(G86:G100)</f>
        <v>0</v>
      </c>
      <c r="O101" s="125">
        <v>4</v>
      </c>
      <c r="BA101" s="130">
        <f>SUM(BA86:BA100)</f>
        <v>0</v>
      </c>
      <c r="BB101" s="130">
        <f>SUM(BB86:BB100)</f>
        <v>0</v>
      </c>
      <c r="BC101" s="130">
        <f>SUM(BC86:BC100)</f>
        <v>0</v>
      </c>
      <c r="BD101" s="130">
        <f>SUM(BD86:BD100)</f>
        <v>0</v>
      </c>
      <c r="BE101" s="130">
        <f>SUM(BE86:BE100)</f>
        <v>0</v>
      </c>
    </row>
    <row r="102" spans="1:104" x14ac:dyDescent="0.2">
      <c r="A102" s="145" t="s">
        <v>65</v>
      </c>
      <c r="B102" s="146" t="s">
        <v>212</v>
      </c>
      <c r="C102" s="147" t="s">
        <v>213</v>
      </c>
      <c r="D102" s="148"/>
      <c r="E102" s="149"/>
      <c r="F102" s="122"/>
      <c r="G102" s="123"/>
      <c r="H102" s="124"/>
      <c r="I102" s="124"/>
      <c r="O102" s="125">
        <v>1</v>
      </c>
    </row>
    <row r="103" spans="1:104" x14ac:dyDescent="0.2">
      <c r="A103" s="150">
        <v>62</v>
      </c>
      <c r="B103" s="151" t="s">
        <v>214</v>
      </c>
      <c r="C103" s="152" t="s">
        <v>215</v>
      </c>
      <c r="D103" s="153" t="s">
        <v>66</v>
      </c>
      <c r="E103" s="154">
        <v>50</v>
      </c>
      <c r="F103" s="126">
        <v>0</v>
      </c>
      <c r="G103" s="127">
        <f>E103*F103</f>
        <v>0</v>
      </c>
      <c r="O103" s="125">
        <v>2</v>
      </c>
      <c r="AA103" s="109">
        <v>12</v>
      </c>
      <c r="AB103" s="109">
        <v>0</v>
      </c>
      <c r="AC103" s="109">
        <v>62</v>
      </c>
      <c r="AZ103" s="109">
        <v>1</v>
      </c>
      <c r="BA103" s="109">
        <f>IF(AZ103=1,G103,0)</f>
        <v>0</v>
      </c>
      <c r="BB103" s="109">
        <f>IF(AZ103=2,G103,0)</f>
        <v>0</v>
      </c>
      <c r="BC103" s="109">
        <f>IF(AZ103=3,G103,0)</f>
        <v>0</v>
      </c>
      <c r="BD103" s="109">
        <f>IF(AZ103=4,G103,0)</f>
        <v>0</v>
      </c>
      <c r="BE103" s="109">
        <f>IF(AZ103=5,G103,0)</f>
        <v>0</v>
      </c>
      <c r="CZ103" s="109">
        <v>0</v>
      </c>
    </row>
    <row r="104" spans="1:104" x14ac:dyDescent="0.2">
      <c r="A104" s="150">
        <v>63</v>
      </c>
      <c r="B104" s="151" t="s">
        <v>216</v>
      </c>
      <c r="C104" s="152" t="s">
        <v>217</v>
      </c>
      <c r="D104" s="153" t="s">
        <v>121</v>
      </c>
      <c r="E104" s="154">
        <v>100</v>
      </c>
      <c r="F104" s="126">
        <v>0</v>
      </c>
      <c r="G104" s="127">
        <f>E104*F104</f>
        <v>0</v>
      </c>
      <c r="O104" s="125">
        <v>2</v>
      </c>
      <c r="AA104" s="109">
        <v>12</v>
      </c>
      <c r="AB104" s="109">
        <v>0</v>
      </c>
      <c r="AC104" s="109">
        <v>63</v>
      </c>
      <c r="AZ104" s="109">
        <v>1</v>
      </c>
      <c r="BA104" s="109">
        <f>IF(AZ104=1,G104,0)</f>
        <v>0</v>
      </c>
      <c r="BB104" s="109">
        <f>IF(AZ104=2,G104,0)</f>
        <v>0</v>
      </c>
      <c r="BC104" s="109">
        <f>IF(AZ104=3,G104,0)</f>
        <v>0</v>
      </c>
      <c r="BD104" s="109">
        <f>IF(AZ104=4,G104,0)</f>
        <v>0</v>
      </c>
      <c r="BE104" s="109">
        <f>IF(AZ104=5,G104,0)</f>
        <v>0</v>
      </c>
      <c r="CZ104" s="109">
        <v>0</v>
      </c>
    </row>
    <row r="105" spans="1:104" x14ac:dyDescent="0.2">
      <c r="A105" s="150">
        <v>64</v>
      </c>
      <c r="B105" s="151" t="s">
        <v>218</v>
      </c>
      <c r="C105" s="152" t="s">
        <v>219</v>
      </c>
      <c r="D105" s="153" t="s">
        <v>121</v>
      </c>
      <c r="E105" s="154">
        <v>100</v>
      </c>
      <c r="F105" s="126">
        <v>0</v>
      </c>
      <c r="G105" s="127">
        <f>E105*F105</f>
        <v>0</v>
      </c>
      <c r="O105" s="125">
        <v>2</v>
      </c>
      <c r="AA105" s="109">
        <v>12</v>
      </c>
      <c r="AB105" s="109">
        <v>0</v>
      </c>
      <c r="AC105" s="109">
        <v>64</v>
      </c>
      <c r="AZ105" s="109">
        <v>1</v>
      </c>
      <c r="BA105" s="109">
        <f>IF(AZ105=1,G105,0)</f>
        <v>0</v>
      </c>
      <c r="BB105" s="109">
        <f>IF(AZ105=2,G105,0)</f>
        <v>0</v>
      </c>
      <c r="BC105" s="109">
        <f>IF(AZ105=3,G105,0)</f>
        <v>0</v>
      </c>
      <c r="BD105" s="109">
        <f>IF(AZ105=4,G105,0)</f>
        <v>0</v>
      </c>
      <c r="BE105" s="109">
        <f>IF(AZ105=5,G105,0)</f>
        <v>0</v>
      </c>
      <c r="CZ105" s="109">
        <v>0</v>
      </c>
    </row>
    <row r="106" spans="1:104" x14ac:dyDescent="0.2">
      <c r="A106" s="150">
        <v>65</v>
      </c>
      <c r="B106" s="151" t="s">
        <v>220</v>
      </c>
      <c r="C106" s="152" t="s">
        <v>221</v>
      </c>
      <c r="D106" s="153" t="s">
        <v>185</v>
      </c>
      <c r="E106" s="154">
        <v>1</v>
      </c>
      <c r="F106" s="126">
        <v>0</v>
      </c>
      <c r="G106" s="127">
        <f>E106*F106</f>
        <v>0</v>
      </c>
      <c r="O106" s="125">
        <v>2</v>
      </c>
      <c r="AA106" s="109">
        <v>12</v>
      </c>
      <c r="AB106" s="109">
        <v>0</v>
      </c>
      <c r="AC106" s="109">
        <v>65</v>
      </c>
      <c r="AZ106" s="109">
        <v>1</v>
      </c>
      <c r="BA106" s="109">
        <f>IF(AZ106=1,G106,0)</f>
        <v>0</v>
      </c>
      <c r="BB106" s="109">
        <f>IF(AZ106=2,G106,0)</f>
        <v>0</v>
      </c>
      <c r="BC106" s="109">
        <f>IF(AZ106=3,G106,0)</f>
        <v>0</v>
      </c>
      <c r="BD106" s="109">
        <f>IF(AZ106=4,G106,0)</f>
        <v>0</v>
      </c>
      <c r="BE106" s="109">
        <f>IF(AZ106=5,G106,0)</f>
        <v>0</v>
      </c>
      <c r="CZ106" s="109">
        <v>0</v>
      </c>
    </row>
    <row r="107" spans="1:104" x14ac:dyDescent="0.2">
      <c r="A107" s="150">
        <v>66</v>
      </c>
      <c r="B107" s="151" t="s">
        <v>222</v>
      </c>
      <c r="C107" s="152" t="s">
        <v>223</v>
      </c>
      <c r="D107" s="153" t="s">
        <v>185</v>
      </c>
      <c r="E107" s="154">
        <v>1</v>
      </c>
      <c r="F107" s="126">
        <v>0</v>
      </c>
      <c r="G107" s="127">
        <f>E107*F107</f>
        <v>0</v>
      </c>
      <c r="O107" s="125">
        <v>2</v>
      </c>
      <c r="AA107" s="109">
        <v>12</v>
      </c>
      <c r="AB107" s="109">
        <v>0</v>
      </c>
      <c r="AC107" s="109">
        <v>66</v>
      </c>
      <c r="AZ107" s="109">
        <v>1</v>
      </c>
      <c r="BA107" s="109">
        <f>IF(AZ107=1,G107,0)</f>
        <v>0</v>
      </c>
      <c r="BB107" s="109">
        <f>IF(AZ107=2,G107,0)</f>
        <v>0</v>
      </c>
      <c r="BC107" s="109">
        <f>IF(AZ107=3,G107,0)</f>
        <v>0</v>
      </c>
      <c r="BD107" s="109">
        <f>IF(AZ107=4,G107,0)</f>
        <v>0</v>
      </c>
      <c r="BE107" s="109">
        <f>IF(AZ107=5,G107,0)</f>
        <v>0</v>
      </c>
      <c r="CZ107" s="109">
        <v>0</v>
      </c>
    </row>
    <row r="108" spans="1:104" x14ac:dyDescent="0.2">
      <c r="A108" s="155"/>
      <c r="B108" s="156" t="s">
        <v>67</v>
      </c>
      <c r="C108" s="157" t="str">
        <f>CONCATENATE(B102," ",C102)</f>
        <v>M21.4 Elektroinstalace, ostatní náklady</v>
      </c>
      <c r="D108" s="155"/>
      <c r="E108" s="158"/>
      <c r="F108" s="128"/>
      <c r="G108" s="129">
        <f>SUM(G102:G107)</f>
        <v>0</v>
      </c>
      <c r="O108" s="125">
        <v>4</v>
      </c>
      <c r="BA108" s="130">
        <f>SUM(BA102:BA107)</f>
        <v>0</v>
      </c>
      <c r="BB108" s="130">
        <f>SUM(BB102:BB107)</f>
        <v>0</v>
      </c>
      <c r="BC108" s="130">
        <f>SUM(BC102:BC107)</f>
        <v>0</v>
      </c>
      <c r="BD108" s="130">
        <f>SUM(BD102:BD107)</f>
        <v>0</v>
      </c>
      <c r="BE108" s="130">
        <f>SUM(BE102:BE107)</f>
        <v>0</v>
      </c>
    </row>
    <row r="109" spans="1:104" x14ac:dyDescent="0.2">
      <c r="A109" s="110"/>
      <c r="B109" s="110"/>
      <c r="C109" s="110"/>
      <c r="D109" s="110"/>
      <c r="E109" s="110"/>
      <c r="F109" s="110"/>
      <c r="G109" s="110"/>
    </row>
    <row r="110" spans="1:104" x14ac:dyDescent="0.2">
      <c r="E110" s="109"/>
    </row>
    <row r="111" spans="1:104" x14ac:dyDescent="0.2">
      <c r="E111" s="109"/>
    </row>
    <row r="112" spans="1:104" x14ac:dyDescent="0.2">
      <c r="E112" s="109"/>
    </row>
    <row r="113" spans="5:5" x14ac:dyDescent="0.2">
      <c r="E113" s="109"/>
    </row>
    <row r="114" spans="5:5" x14ac:dyDescent="0.2">
      <c r="E114" s="109"/>
    </row>
    <row r="115" spans="5:5" x14ac:dyDescent="0.2">
      <c r="E115" s="109"/>
    </row>
    <row r="116" spans="5:5" x14ac:dyDescent="0.2">
      <c r="E116" s="109"/>
    </row>
    <row r="117" spans="5:5" x14ac:dyDescent="0.2">
      <c r="E117" s="109"/>
    </row>
    <row r="118" spans="5:5" x14ac:dyDescent="0.2">
      <c r="E118" s="109"/>
    </row>
    <row r="119" spans="5:5" x14ac:dyDescent="0.2">
      <c r="E119" s="109"/>
    </row>
    <row r="120" spans="5:5" x14ac:dyDescent="0.2">
      <c r="E120" s="109"/>
    </row>
    <row r="121" spans="5:5" x14ac:dyDescent="0.2">
      <c r="E121" s="109"/>
    </row>
    <row r="122" spans="5:5" x14ac:dyDescent="0.2">
      <c r="E122" s="109"/>
    </row>
    <row r="123" spans="5:5" x14ac:dyDescent="0.2">
      <c r="E123" s="109"/>
    </row>
    <row r="124" spans="5:5" x14ac:dyDescent="0.2">
      <c r="E124" s="109"/>
    </row>
    <row r="125" spans="5:5" x14ac:dyDescent="0.2">
      <c r="E125" s="109"/>
    </row>
    <row r="126" spans="5:5" x14ac:dyDescent="0.2">
      <c r="E126" s="109"/>
    </row>
    <row r="127" spans="5:5" x14ac:dyDescent="0.2">
      <c r="E127" s="109"/>
    </row>
    <row r="128" spans="5:5" x14ac:dyDescent="0.2">
      <c r="E128" s="109"/>
    </row>
    <row r="129" spans="1:7" x14ac:dyDescent="0.2">
      <c r="E129" s="109"/>
    </row>
    <row r="130" spans="1:7" x14ac:dyDescent="0.2">
      <c r="E130" s="109"/>
    </row>
    <row r="131" spans="1:7" x14ac:dyDescent="0.2">
      <c r="E131" s="109"/>
    </row>
    <row r="132" spans="1:7" x14ac:dyDescent="0.2">
      <c r="A132" s="131"/>
      <c r="B132" s="131"/>
      <c r="C132" s="131"/>
      <c r="D132" s="131"/>
      <c r="E132" s="131"/>
      <c r="F132" s="131"/>
      <c r="G132" s="131"/>
    </row>
    <row r="133" spans="1:7" x14ac:dyDescent="0.2">
      <c r="A133" s="131"/>
      <c r="B133" s="131"/>
      <c r="C133" s="131"/>
      <c r="D133" s="131"/>
      <c r="E133" s="131"/>
      <c r="F133" s="131"/>
      <c r="G133" s="131"/>
    </row>
    <row r="134" spans="1:7" x14ac:dyDescent="0.2">
      <c r="A134" s="131"/>
      <c r="B134" s="131"/>
      <c r="C134" s="131"/>
      <c r="D134" s="131"/>
      <c r="E134" s="131"/>
      <c r="F134" s="131"/>
      <c r="G134" s="131"/>
    </row>
    <row r="135" spans="1:7" x14ac:dyDescent="0.2">
      <c r="A135" s="131"/>
      <c r="B135" s="131"/>
      <c r="C135" s="131"/>
      <c r="D135" s="131"/>
      <c r="E135" s="131"/>
      <c r="F135" s="131"/>
      <c r="G135" s="131"/>
    </row>
    <row r="136" spans="1:7" x14ac:dyDescent="0.2">
      <c r="E136" s="109"/>
    </row>
    <row r="137" spans="1:7" x14ac:dyDescent="0.2">
      <c r="E137" s="109"/>
    </row>
    <row r="138" spans="1:7" x14ac:dyDescent="0.2">
      <c r="E138" s="109"/>
    </row>
    <row r="139" spans="1:7" x14ac:dyDescent="0.2">
      <c r="E139" s="109"/>
    </row>
    <row r="140" spans="1:7" x14ac:dyDescent="0.2">
      <c r="E140" s="109"/>
    </row>
    <row r="141" spans="1:7" x14ac:dyDescent="0.2">
      <c r="E141" s="109"/>
    </row>
    <row r="142" spans="1:7" x14ac:dyDescent="0.2">
      <c r="E142" s="109"/>
    </row>
    <row r="143" spans="1:7" x14ac:dyDescent="0.2">
      <c r="E143" s="109"/>
    </row>
    <row r="144" spans="1:7" x14ac:dyDescent="0.2">
      <c r="E144" s="109"/>
    </row>
    <row r="145" spans="5:5" x14ac:dyDescent="0.2">
      <c r="E145" s="109"/>
    </row>
    <row r="146" spans="5:5" x14ac:dyDescent="0.2">
      <c r="E146" s="109"/>
    </row>
    <row r="147" spans="5:5" x14ac:dyDescent="0.2">
      <c r="E147" s="109"/>
    </row>
    <row r="148" spans="5:5" x14ac:dyDescent="0.2">
      <c r="E148" s="109"/>
    </row>
    <row r="149" spans="5:5" x14ac:dyDescent="0.2">
      <c r="E149" s="109"/>
    </row>
    <row r="150" spans="5:5" x14ac:dyDescent="0.2">
      <c r="E150" s="109"/>
    </row>
    <row r="151" spans="5:5" x14ac:dyDescent="0.2">
      <c r="E151" s="109"/>
    </row>
    <row r="152" spans="5:5" x14ac:dyDescent="0.2">
      <c r="E152" s="109"/>
    </row>
    <row r="153" spans="5:5" x14ac:dyDescent="0.2">
      <c r="E153" s="109"/>
    </row>
    <row r="154" spans="5:5" x14ac:dyDescent="0.2">
      <c r="E154" s="109"/>
    </row>
    <row r="155" spans="5:5" x14ac:dyDescent="0.2">
      <c r="E155" s="109"/>
    </row>
    <row r="156" spans="5:5" x14ac:dyDescent="0.2">
      <c r="E156" s="109"/>
    </row>
    <row r="157" spans="5:5" x14ac:dyDescent="0.2">
      <c r="E157" s="109"/>
    </row>
    <row r="158" spans="5:5" x14ac:dyDescent="0.2">
      <c r="E158" s="109"/>
    </row>
    <row r="159" spans="5:5" x14ac:dyDescent="0.2">
      <c r="E159" s="109"/>
    </row>
    <row r="160" spans="5:5" x14ac:dyDescent="0.2">
      <c r="E160" s="109"/>
    </row>
    <row r="161" spans="1:7" x14ac:dyDescent="0.2">
      <c r="E161" s="109"/>
    </row>
    <row r="162" spans="1:7" x14ac:dyDescent="0.2">
      <c r="E162" s="109"/>
    </row>
    <row r="163" spans="1:7" x14ac:dyDescent="0.2">
      <c r="E163" s="109"/>
    </row>
    <row r="164" spans="1:7" x14ac:dyDescent="0.2">
      <c r="E164" s="109"/>
    </row>
    <row r="165" spans="1:7" x14ac:dyDescent="0.2">
      <c r="E165" s="109"/>
    </row>
    <row r="166" spans="1:7" x14ac:dyDescent="0.2">
      <c r="E166" s="109"/>
    </row>
    <row r="167" spans="1:7" x14ac:dyDescent="0.2">
      <c r="A167" s="132"/>
      <c r="B167" s="132"/>
    </row>
    <row r="168" spans="1:7" x14ac:dyDescent="0.2">
      <c r="A168" s="131"/>
      <c r="B168" s="131"/>
      <c r="C168" s="134"/>
      <c r="D168" s="134"/>
      <c r="E168" s="135"/>
      <c r="F168" s="134"/>
      <c r="G168" s="136"/>
    </row>
    <row r="169" spans="1:7" x14ac:dyDescent="0.2">
      <c r="A169" s="137"/>
      <c r="B169" s="137"/>
      <c r="C169" s="131"/>
      <c r="D169" s="131"/>
      <c r="E169" s="138"/>
      <c r="F169" s="131"/>
      <c r="G169" s="131"/>
    </row>
    <row r="170" spans="1:7" x14ac:dyDescent="0.2">
      <c r="A170" s="131"/>
      <c r="B170" s="131"/>
      <c r="C170" s="131"/>
      <c r="D170" s="131"/>
      <c r="E170" s="138"/>
      <c r="F170" s="131"/>
      <c r="G170" s="131"/>
    </row>
    <row r="171" spans="1:7" x14ac:dyDescent="0.2">
      <c r="A171" s="131"/>
      <c r="B171" s="131"/>
      <c r="C171" s="131"/>
      <c r="D171" s="131"/>
      <c r="E171" s="138"/>
      <c r="F171" s="131"/>
      <c r="G171" s="131"/>
    </row>
    <row r="172" spans="1:7" x14ac:dyDescent="0.2">
      <c r="A172" s="131"/>
      <c r="B172" s="131"/>
      <c r="C172" s="131"/>
      <c r="D172" s="131"/>
      <c r="E172" s="138"/>
      <c r="F172" s="131"/>
      <c r="G172" s="131"/>
    </row>
    <row r="173" spans="1:7" x14ac:dyDescent="0.2">
      <c r="A173" s="131"/>
      <c r="B173" s="131"/>
      <c r="C173" s="131"/>
      <c r="D173" s="131"/>
      <c r="E173" s="138"/>
      <c r="F173" s="131"/>
      <c r="G173" s="131"/>
    </row>
    <row r="174" spans="1:7" x14ac:dyDescent="0.2">
      <c r="A174" s="131"/>
      <c r="B174" s="131"/>
      <c r="C174" s="131"/>
      <c r="D174" s="131"/>
      <c r="E174" s="138"/>
      <c r="F174" s="131"/>
      <c r="G174" s="131"/>
    </row>
    <row r="175" spans="1:7" x14ac:dyDescent="0.2">
      <c r="A175" s="131"/>
      <c r="B175" s="131"/>
      <c r="C175" s="131"/>
      <c r="D175" s="131"/>
      <c r="E175" s="138"/>
      <c r="F175" s="131"/>
      <c r="G175" s="131"/>
    </row>
    <row r="176" spans="1:7" x14ac:dyDescent="0.2">
      <c r="A176" s="131"/>
      <c r="B176" s="131"/>
      <c r="C176" s="131"/>
      <c r="D176" s="131"/>
      <c r="E176" s="138"/>
      <c r="F176" s="131"/>
      <c r="G176" s="131"/>
    </row>
    <row r="177" spans="1:7" x14ac:dyDescent="0.2">
      <c r="A177" s="131"/>
      <c r="B177" s="131"/>
      <c r="C177" s="131"/>
      <c r="D177" s="131"/>
      <c r="E177" s="138"/>
      <c r="F177" s="131"/>
      <c r="G177" s="131"/>
    </row>
    <row r="178" spans="1:7" x14ac:dyDescent="0.2">
      <c r="A178" s="131"/>
      <c r="B178" s="131"/>
      <c r="C178" s="131"/>
      <c r="D178" s="131"/>
      <c r="E178" s="138"/>
      <c r="F178" s="131"/>
      <c r="G178" s="131"/>
    </row>
    <row r="179" spans="1:7" x14ac:dyDescent="0.2">
      <c r="A179" s="131"/>
      <c r="B179" s="131"/>
      <c r="C179" s="131"/>
      <c r="D179" s="131"/>
      <c r="E179" s="138"/>
      <c r="F179" s="131"/>
      <c r="G179" s="131"/>
    </row>
    <row r="180" spans="1:7" x14ac:dyDescent="0.2">
      <c r="A180" s="131"/>
      <c r="B180" s="131"/>
      <c r="C180" s="131"/>
      <c r="D180" s="131"/>
      <c r="E180" s="138"/>
      <c r="F180" s="131"/>
      <c r="G180" s="131"/>
    </row>
    <row r="181" spans="1:7" x14ac:dyDescent="0.2">
      <c r="A181" s="131"/>
      <c r="B181" s="131"/>
      <c r="C181" s="131"/>
      <c r="D181" s="131"/>
      <c r="E181" s="138"/>
      <c r="F181" s="131"/>
      <c r="G181" s="131"/>
    </row>
  </sheetData>
  <mergeCells count="5">
    <mergeCell ref="A1:G1"/>
    <mergeCell ref="A3:B3"/>
    <mergeCell ref="A4:B4"/>
    <mergeCell ref="E4:G4"/>
    <mergeCell ref="C3:G3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Melichárek Kamil</cp:lastModifiedBy>
  <cp:lastPrinted>2018-07-12T07:05:09Z</cp:lastPrinted>
  <dcterms:created xsi:type="dcterms:W3CDTF">2018-07-11T18:03:02Z</dcterms:created>
  <dcterms:modified xsi:type="dcterms:W3CDTF">2018-07-24T13:07:47Z</dcterms:modified>
</cp:coreProperties>
</file>