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35" yWindow="330" windowWidth="11970" windowHeight="102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list'!$A$1:$G$35</definedName>
    <definedName name="_xlnm.Print_Area" localSheetId="2">Položky!$A$1:$G$25</definedName>
    <definedName name="_xlnm.Print_Area" localSheetId="1">Rekapitulace!$A$1:$I$17</definedName>
    <definedName name="PocetMJ">'Krycí list'!$G$7</definedName>
    <definedName name="Poznamka">'Krycí list'!#REF!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C25" i="3" l="1"/>
  <c r="G24" i="3"/>
  <c r="G25" i="3" s="1"/>
  <c r="C22" i="3"/>
  <c r="G21" i="3"/>
  <c r="G20" i="3"/>
  <c r="G19" i="3"/>
  <c r="G15" i="3"/>
  <c r="G16" i="3"/>
  <c r="G22" i="3" l="1"/>
  <c r="F9" i="2" s="1"/>
  <c r="BE24" i="3"/>
  <c r="BE25" i="3" s="1"/>
  <c r="I10" i="2" s="1"/>
  <c r="BC24" i="3"/>
  <c r="BC25" i="3" s="1"/>
  <c r="G10" i="2" s="1"/>
  <c r="BB24" i="3"/>
  <c r="BB25" i="3" s="1"/>
  <c r="F10" i="2" s="1"/>
  <c r="BA24" i="3"/>
  <c r="BA25" i="3" s="1"/>
  <c r="E10" i="2" s="1"/>
  <c r="B10" i="2"/>
  <c r="A10" i="2"/>
  <c r="BE22" i="3"/>
  <c r="BD22" i="3"/>
  <c r="BC22" i="3"/>
  <c r="BA22" i="3"/>
  <c r="BE21" i="3"/>
  <c r="BD21" i="3"/>
  <c r="BC21" i="3"/>
  <c r="BA21" i="3"/>
  <c r="BB21" i="3"/>
  <c r="BE20" i="3"/>
  <c r="BD20" i="3"/>
  <c r="BC20" i="3"/>
  <c r="BA20" i="3"/>
  <c r="BB20" i="3"/>
  <c r="BE19" i="3"/>
  <c r="BD19" i="3"/>
  <c r="BC19" i="3"/>
  <c r="BA19" i="3"/>
  <c r="BB19" i="3"/>
  <c r="B9" i="2"/>
  <c r="A9" i="2"/>
  <c r="BE14" i="3"/>
  <c r="BE17" i="3" s="1"/>
  <c r="I8" i="2" s="1"/>
  <c r="BD14" i="3"/>
  <c r="BD17" i="3" s="1"/>
  <c r="H8" i="2" s="1"/>
  <c r="BC14" i="3"/>
  <c r="BC17" i="3" s="1"/>
  <c r="G8" i="2" s="1"/>
  <c r="BA14" i="3"/>
  <c r="BA17" i="3" s="1"/>
  <c r="E8" i="2" s="1"/>
  <c r="G14" i="3"/>
  <c r="B8" i="2"/>
  <c r="A8" i="2"/>
  <c r="C17" i="3"/>
  <c r="BE11" i="3"/>
  <c r="BD11" i="3"/>
  <c r="BC11" i="3"/>
  <c r="BB11" i="3"/>
  <c r="G11" i="3"/>
  <c r="BA11" i="3" s="1"/>
  <c r="BE8" i="3"/>
  <c r="BD8" i="3"/>
  <c r="BC8" i="3"/>
  <c r="BB8" i="3"/>
  <c r="G8" i="3"/>
  <c r="BA8" i="3" s="1"/>
  <c r="B7" i="2"/>
  <c r="A7" i="2"/>
  <c r="C12" i="3"/>
  <c r="C4" i="3"/>
  <c r="F3" i="3"/>
  <c r="C3" i="3"/>
  <c r="H17" i="2"/>
  <c r="G22" i="1" s="1"/>
  <c r="G21" i="1" s="1"/>
  <c r="G16" i="2"/>
  <c r="I16" i="2" s="1"/>
  <c r="C2" i="2"/>
  <c r="C1" i="2"/>
  <c r="F31" i="1"/>
  <c r="G8" i="1"/>
  <c r="BB22" i="3" l="1"/>
  <c r="BD24" i="3"/>
  <c r="BD25" i="3" s="1"/>
  <c r="H10" i="2" s="1"/>
  <c r="BB14" i="3"/>
  <c r="BB17" i="3" s="1"/>
  <c r="F8" i="2" s="1"/>
  <c r="G17" i="3"/>
  <c r="BA12" i="3"/>
  <c r="E7" i="2" s="1"/>
  <c r="BC12" i="3"/>
  <c r="G7" i="2" s="1"/>
  <c r="BD12" i="3"/>
  <c r="H7" i="2" s="1"/>
  <c r="BB12" i="3"/>
  <c r="F7" i="2" s="1"/>
  <c r="BE12" i="3"/>
  <c r="I7" i="2" s="1"/>
  <c r="G12" i="3"/>
  <c r="G11" i="2" l="1"/>
  <c r="C14" i="1" s="1"/>
  <c r="E11" i="2"/>
  <c r="C16" i="1" s="1"/>
  <c r="H11" i="2"/>
  <c r="C15" i="1" s="1"/>
  <c r="I11" i="2"/>
  <c r="C20" i="1" s="1"/>
  <c r="F11" i="2"/>
  <c r="C17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<sst xmlns="http://schemas.openxmlformats.org/spreadsheetml/2006/main" count="132" uniqueCount="101">
  <si>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</si>
  <si>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</si>
  <si>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</si>
  <si>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</si>
  <si>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</si>
  <si>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</si>
  <si>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</si>
  <si>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</si>
  <si>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</si>
  <si>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</si>
  <si>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</si>
  <si>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</si>
  <si>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</si>
  <si>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</si>
  <si>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</si>
  <si>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</si>
  <si>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</si>
  <si>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</si>
  <si>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</si>
  <si>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</si>
  <si>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</si>
  <si>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</si>
  <si>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</si>
  <si>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</si>
  <si>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</si>
  <si>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</si>
  <si>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</si>
  <si>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</si>
  <si>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</si>
  <si>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</si>
  <si>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</si>
  <si>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</si>
  <si>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</si>
  <si>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</si>
  <si>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</si>
  <si>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</si>
  <si>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</si>
  <si>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</si>
  <si>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</si>
  <si>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</si>
  <si>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</si>
  <si>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</si>
  <si>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</si>
  <si>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</si>
  <si>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</si>
  <si>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</si>
  <si>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</si>
  <si>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</si>
  <si>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</si>
  <si>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</si>
  <si>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</si>
  <si>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</si>
  <si>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</si>
  <si>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</si>
  <si>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</si>
  <si>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</si>
  <si>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</si>
  <si>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</si>
  <si>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</si>
  <si>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</si>
  <si>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</si>
  <si>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</si>
  <si>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</si>
  <si>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</si>
  <si>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</si>
  <si>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kus</t>
  </si>
  <si>
    <t xml:space="preserve"> </t>
  </si>
  <si>
    <t>99</t>
  </si>
  <si>
    <t>99.1</t>
  </si>
  <si>
    <t>99.2</t>
  </si>
  <si>
    <t>montážní prvky</t>
  </si>
  <si>
    <t>kpl</t>
  </si>
  <si>
    <t>98.1</t>
  </si>
  <si>
    <t>záložní zdroj ups</t>
  </si>
  <si>
    <t>98.2</t>
  </si>
  <si>
    <t>98</t>
  </si>
  <si>
    <t>montážní materiál</t>
  </si>
  <si>
    <t>98.3</t>
  </si>
  <si>
    <t>zapojení a montáž</t>
  </si>
  <si>
    <t>přesuny a montáže zařízení</t>
  </si>
  <si>
    <t>odpojení stávajících zařízení</t>
  </si>
  <si>
    <t xml:space="preserve"> kpl</t>
  </si>
  <si>
    <t>zpětné zapojení a oživení</t>
  </si>
  <si>
    <t>97</t>
  </si>
  <si>
    <t>dokumentace skutečného provedení</t>
  </si>
  <si>
    <t>97.1</t>
  </si>
  <si>
    <t>pd</t>
  </si>
  <si>
    <t xml:space="preserve">  </t>
  </si>
  <si>
    <t>síťové prvky a serverová infrastruktura</t>
  </si>
  <si>
    <t>ks</t>
  </si>
  <si>
    <t>přesun zařízení, migrace systémů a přemostění konektivity</t>
  </si>
  <si>
    <t>99.3</t>
  </si>
  <si>
    <t>99.4</t>
  </si>
  <si>
    <t>soub</t>
  </si>
  <si>
    <t>97.2</t>
  </si>
  <si>
    <t>97.3</t>
  </si>
  <si>
    <t>96.1</t>
  </si>
  <si>
    <t>96</t>
  </si>
  <si>
    <t>Brocade M5424 FC8 Switch for Dual Switch Config (FI) 12 Ports with 4x 8Gb nebo obdobný z hlediska konektivity, kompatibility a provozních parametrů</t>
  </si>
  <si>
    <t>šasí pro bladeservery Dell (v konfiguraci dle technické zprávy)</t>
  </si>
  <si>
    <t>záložní zdroj 10 kVA se vzdáleným dozorem, k montáži do racku, dále dle parametrů v technické zprávě, nejlépe APC Smart-UPS RT 10000VA RM online nebo obdobný dle požadovaných parametrů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</si>
</sst>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21" fillId="0" borderId="0"/>
  </cellStyleXfs>
  <cellXfs count="200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8" fillId="0" borderId="34" xfId="0" applyFont="1" applyFill="1" applyBorder="1"/>
    <xf numFmtId="0" fontId="8" fillId="0" borderId="20" xfId="0" applyFont="1" applyFill="1" applyBorder="1"/>
    <xf numFmtId="0" fontId="8" fillId="0" borderId="21" xfId="0" applyFont="1" applyFill="1" applyBorder="1"/>
    <xf numFmtId="3" fontId="8" fillId="0" borderId="33" xfId="0" applyNumberFormat="1" applyFont="1" applyFill="1" applyBorder="1" applyAlignment="1">
      <alignment horizontal="right"/>
    </xf>
    <xf numFmtId="166" fontId="8" fillId="0" borderId="57" xfId="0" applyNumberFormat="1" applyFont="1" applyFill="1" applyBorder="1" applyAlignment="1">
      <alignment horizontal="right"/>
    </xf>
    <xf numFmtId="3" fontId="8" fillId="0" borderId="58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4" fillId="0" borderId="44" xfId="1" applyFont="1" applyFill="1" applyBorder="1"/>
    <xf numFmtId="0" fontId="10" fillId="0" borderId="44" xfId="1" applyFill="1" applyBorder="1"/>
    <xf numFmtId="0" fontId="11" fillId="0" borderId="44" xfId="1" applyFont="1" applyFill="1" applyBorder="1" applyAlignment="1">
      <alignment horizontal="right"/>
    </xf>
    <xf numFmtId="0" fontId="10" fillId="0" borderId="44" xfId="1" applyFill="1" applyBorder="1" applyAlignment="1">
      <alignment horizontal="left"/>
    </xf>
    <xf numFmtId="0" fontId="10" fillId="0" borderId="45" xfId="1" applyFill="1" applyBorder="1"/>
    <xf numFmtId="0" fontId="4" fillId="0" borderId="48" xfId="1" applyFont="1" applyFill="1" applyBorder="1"/>
    <xf numFmtId="0" fontId="10" fillId="0" borderId="48" xfId="1" applyFill="1" applyBorder="1"/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0" fontId="10" fillId="0" borderId="0" xfId="1" applyFill="1" applyAlignment="1"/>
    <xf numFmtId="49" fontId="5" fillId="0" borderId="57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7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0" fillId="0" borderId="53" xfId="1" applyFill="1" applyBorder="1" applyAlignment="1">
      <alignment horizontal="center"/>
    </xf>
    <xf numFmtId="0" fontId="10" fillId="0" borderId="53" xfId="1" applyNumberFormat="1" applyFill="1" applyBorder="1" applyAlignment="1">
      <alignment horizontal="right"/>
    </xf>
    <xf numFmtId="0" fontId="10" fillId="0" borderId="53" xfId="1" applyNumberFormat="1" applyFill="1" applyBorder="1"/>
    <xf numFmtId="0" fontId="10" fillId="0" borderId="0" xfId="1" applyNumberFormat="1"/>
    <xf numFmtId="0" fontId="17" fillId="0" borderId="0" xfId="1" applyFont="1"/>
    <xf numFmtId="0" fontId="8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9" fillId="0" borderId="53" xfId="1" applyFont="1" applyFill="1" applyBorder="1" applyAlignment="1">
      <alignment wrapText="1"/>
    </xf>
    <xf numFmtId="49" fontId="18" fillId="0" borderId="53" xfId="1" applyNumberFormat="1" applyFont="1" applyFill="1" applyBorder="1" applyAlignment="1">
      <alignment horizontal="center" shrinkToFit="1"/>
    </xf>
    <xf numFmtId="4" fontId="18" fillId="0" borderId="53" xfId="1" applyNumberFormat="1" applyFont="1" applyFill="1" applyBorder="1" applyAlignment="1">
      <alignment horizontal="right"/>
    </xf>
    <xf numFmtId="4" fontId="18" fillId="0" borderId="53" xfId="1" applyNumberFormat="1" applyFont="1" applyFill="1" applyBorder="1"/>
    <xf numFmtId="0" fontId="10" fillId="0" borderId="60" xfId="1" applyFill="1" applyBorder="1" applyAlignment="1">
      <alignment horizontal="center"/>
    </xf>
    <xf numFmtId="49" fontId="4" fillId="0" borderId="60" xfId="1" applyNumberFormat="1" applyFont="1" applyFill="1" applyBorder="1" applyAlignment="1">
      <alignment horizontal="left"/>
    </xf>
    <xf numFmtId="0" fontId="4" fillId="0" borderId="60" xfId="1" applyFont="1" applyFill="1" applyBorder="1"/>
    <xf numFmtId="4" fontId="10" fillId="0" borderId="60" xfId="1" applyNumberFormat="1" applyFill="1" applyBorder="1" applyAlignment="1">
      <alignment horizontal="right"/>
    </xf>
    <xf numFmtId="4" fontId="6" fillId="0" borderId="6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10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0" fontId="6" fillId="0" borderId="53" xfId="1" applyFont="1" applyFill="1" applyBorder="1"/>
    <xf numFmtId="0" fontId="8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9" fillId="0" borderId="53" xfId="1" applyFont="1" applyFill="1" applyBorder="1" applyAlignment="1">
      <alignment wrapText="1"/>
    </xf>
    <xf numFmtId="49" fontId="18" fillId="0" borderId="53" xfId="1" applyNumberFormat="1" applyFont="1" applyFill="1" applyBorder="1" applyAlignment="1">
      <alignment horizontal="center" shrinkToFit="1"/>
    </xf>
    <xf numFmtId="4" fontId="18" fillId="0" borderId="53" xfId="1" applyNumberFormat="1" applyFont="1" applyFill="1" applyBorder="1" applyAlignment="1">
      <alignment horizontal="right"/>
    </xf>
    <xf numFmtId="4" fontId="18" fillId="0" borderId="53" xfId="1" applyNumberFormat="1" applyFont="1" applyFill="1" applyBorder="1"/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0" fillId="0" borderId="42" xfId="1" applyFont="1" applyFill="1" applyBorder="1" applyAlignment="1">
      <alignment horizontal="center"/>
    </xf>
    <xf numFmtId="0" fontId="10" fillId="0" borderId="43" xfId="1" applyFont="1" applyFill="1" applyBorder="1" applyAlignment="1">
      <alignment horizontal="center"/>
    </xf>
    <xf numFmtId="49" fontId="10" fillId="0" borderId="46" xfId="1" applyNumberFormat="1" applyFont="1" applyFill="1" applyBorder="1" applyAlignment="1">
      <alignment horizontal="center"/>
    </xf>
    <xf numFmtId="0" fontId="10" fillId="0" borderId="47" xfId="1" applyFont="1" applyFill="1" applyBorder="1" applyAlignment="1">
      <alignment horizontal="center"/>
    </xf>
    <xf numFmtId="0" fontId="10" fillId="0" borderId="48" xfId="1" applyFill="1" applyBorder="1" applyAlignment="1">
      <alignment horizontal="center" shrinkToFit="1"/>
    </xf>
    <xf numFmtId="0" fontId="10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35"/>
  <sheetViews>
    <sheetView topLeftCell="A10" workbookViewId="0">
      <selection activeCell="E28" sqref="E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66</v>
      </c>
      <c r="D4" s="10"/>
      <c r="E4" s="10"/>
      <c r="F4" s="11"/>
      <c r="G4" s="12"/>
    </row>
    <row r="5" spans="1:57" ht="12.95" customHeight="1" x14ac:dyDescent="0.2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 x14ac:dyDescent="0.2">
      <c r="A6" s="7"/>
      <c r="B6" s="8"/>
      <c r="C6" s="9" t="s">
        <v>66</v>
      </c>
      <c r="D6" s="10"/>
      <c r="E6" s="10"/>
      <c r="F6" s="18"/>
      <c r="G6" s="12"/>
    </row>
    <row r="7" spans="1:57" x14ac:dyDescent="0.2">
      <c r="A7" s="13" t="s">
        <v>7</v>
      </c>
      <c r="B7" s="15"/>
      <c r="C7" s="180"/>
      <c r="D7" s="181"/>
      <c r="E7" s="19" t="s">
        <v>8</v>
      </c>
      <c r="F7" s="20"/>
      <c r="G7" s="21">
        <v>0</v>
      </c>
      <c r="H7" s="22"/>
      <c r="I7" s="22"/>
    </row>
    <row r="8" spans="1:57" x14ac:dyDescent="0.2">
      <c r="A8" s="13" t="s">
        <v>9</v>
      </c>
      <c r="B8" s="15"/>
      <c r="C8" s="180"/>
      <c r="D8" s="181"/>
      <c r="E8" s="16" t="s">
        <v>10</v>
      </c>
      <c r="F8" s="15"/>
      <c r="G8" s="23">
        <f>IF(PocetMJ=0,,ROUND((F30+F32)/PocetMJ,1))</f>
        <v>0</v>
      </c>
    </row>
    <row r="9" spans="1:57" x14ac:dyDescent="0.2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 x14ac:dyDescent="0.2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2"/>
      <c r="F11" s="183"/>
      <c r="G11" s="184"/>
    </row>
    <row r="12" spans="1:57" ht="28.5" customHeight="1" thickBot="1" x14ac:dyDescent="0.25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VRN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10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10</v>
      </c>
      <c r="D31" s="15" t="s">
        <v>39</v>
      </c>
      <c r="E31" s="16"/>
      <c r="F31" s="60">
        <f>ROUND(PRODUCT(F30,C31/100),1)</f>
        <v>0</v>
      </c>
      <c r="G31" s="27"/>
    </row>
    <row r="32" spans="1:7" x14ac:dyDescent="0.2">
      <c r="A32" s="13" t="s">
        <v>38</v>
      </c>
      <c r="B32" s="15"/>
      <c r="C32" s="58">
        <v>20</v>
      </c>
      <c r="D32" s="15" t="s">
        <v>39</v>
      </c>
      <c r="E32" s="16"/>
      <c r="F32" s="59">
        <f>SUM(C22)</f>
        <v>0</v>
      </c>
      <c r="G32" s="17"/>
    </row>
    <row r="33" spans="1:7" x14ac:dyDescent="0.2">
      <c r="A33" s="13" t="s">
        <v>40</v>
      </c>
      <c r="B33" s="15"/>
      <c r="C33" s="58">
        <v>20</v>
      </c>
      <c r="D33" s="15" t="s">
        <v>39</v>
      </c>
      <c r="E33" s="16"/>
      <c r="F33" s="60">
        <f>ROUND(PRODUCT(F32,C33/100),1)</f>
        <v>0</v>
      </c>
      <c r="G33" s="27"/>
    </row>
    <row r="34" spans="1:7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5" spans="1:7" ht="15.75" customHeight="1" x14ac:dyDescent="0.2"/>
  </sheetData>
  <mergeCells count="3">
    <mergeCell ref="C7:D7"/>
    <mergeCell ref="C8:D8"/>
    <mergeCell ref="E11:G1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A7" sqref="A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5" t="s">
        <v>4</v>
      </c>
      <c r="B1" s="186"/>
      <c r="C1" s="67" t="str">
        <f>CONCATENATE(cislostavby," ",nazevstavby)</f>
        <v xml:space="preserve">  </v>
      </c>
      <c r="D1" s="68"/>
      <c r="E1" s="69"/>
      <c r="F1" s="68"/>
      <c r="G1" s="70"/>
      <c r="H1" s="71"/>
      <c r="I1" s="72"/>
    </row>
    <row r="2" spans="1:57" ht="13.5" thickBot="1" x14ac:dyDescent="0.25">
      <c r="A2" s="187" t="s">
        <v>1</v>
      </c>
      <c r="B2" s="188"/>
      <c r="C2" s="73" t="str">
        <f>CONCATENATE(cisloobjektu," ",nazevobjektu)</f>
        <v xml:space="preserve">  </v>
      </c>
      <c r="D2" s="74"/>
      <c r="E2" s="75"/>
      <c r="F2" s="74"/>
      <c r="G2" s="189"/>
      <c r="H2" s="189"/>
      <c r="I2" s="190"/>
    </row>
    <row r="3" spans="1:57" ht="13.5" thickTop="1" x14ac:dyDescent="0.2">
      <c r="F3" s="11"/>
    </row>
    <row r="4" spans="1:57" ht="19.5" customHeight="1" x14ac:dyDescent="0.25">
      <c r="A4" s="76" t="s">
        <v>42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43</v>
      </c>
      <c r="C6" s="79"/>
      <c r="D6" s="80"/>
      <c r="E6" s="81" t="s">
        <v>44</v>
      </c>
      <c r="F6" s="82" t="s">
        <v>45</v>
      </c>
      <c r="G6" s="82" t="s">
        <v>46</v>
      </c>
      <c r="H6" s="82" t="s">
        <v>47</v>
      </c>
      <c r="I6" s="83" t="s">
        <v>26</v>
      </c>
    </row>
    <row r="7" spans="1:57" s="11" customFormat="1" x14ac:dyDescent="0.2">
      <c r="A7" s="169" t="str">
        <f>Položky!B7</f>
        <v>99</v>
      </c>
      <c r="B7" s="84" t="str">
        <f>Položky!C7</f>
        <v>síťové prvky a serverová infrastruktura</v>
      </c>
      <c r="C7" s="85"/>
      <c r="D7" s="86"/>
      <c r="E7" s="170">
        <f>Položky!BA12</f>
        <v>0</v>
      </c>
      <c r="F7" s="171">
        <f>Položky!BB12</f>
        <v>0</v>
      </c>
      <c r="G7" s="171">
        <f>Položky!BC12</f>
        <v>0</v>
      </c>
      <c r="H7" s="171">
        <f>Položky!BD12</f>
        <v>0</v>
      </c>
      <c r="I7" s="172">
        <f>Položky!BE12</f>
        <v>0</v>
      </c>
    </row>
    <row r="8" spans="1:57" s="11" customFormat="1" x14ac:dyDescent="0.2">
      <c r="A8" s="169" t="str">
        <f>Položky!B13</f>
        <v>98</v>
      </c>
      <c r="B8" s="84" t="str">
        <f>Položky!C13</f>
        <v>záložní zdroj ups</v>
      </c>
      <c r="C8" s="85"/>
      <c r="D8" s="86"/>
      <c r="E8" s="170">
        <f>Položky!BA17</f>
        <v>0</v>
      </c>
      <c r="F8" s="171">
        <f>Položky!BB17</f>
        <v>0</v>
      </c>
      <c r="G8" s="171">
        <f>Položky!BC17</f>
        <v>0</v>
      </c>
      <c r="H8" s="171">
        <f>Položky!BD17</f>
        <v>0</v>
      </c>
      <c r="I8" s="172">
        <f>Položky!BE17</f>
        <v>0</v>
      </c>
    </row>
    <row r="9" spans="1:57" s="11" customFormat="1" x14ac:dyDescent="0.2">
      <c r="A9" s="169" t="str">
        <f>Položky!B18</f>
        <v>97</v>
      </c>
      <c r="B9" s="84" t="str">
        <f>Položky!C18</f>
        <v>přesuny a montáže zařízení</v>
      </c>
      <c r="C9" s="85"/>
      <c r="D9" s="86"/>
      <c r="E9" s="170" t="s">
        <v>66</v>
      </c>
      <c r="F9" s="171">
        <f>SUM(Položky!G22)</f>
        <v>0</v>
      </c>
      <c r="G9" s="171" t="s">
        <v>87</v>
      </c>
      <c r="H9" s="171"/>
      <c r="I9" s="172"/>
    </row>
    <row r="10" spans="1:57" s="11" customFormat="1" ht="13.5" thickBot="1" x14ac:dyDescent="0.25">
      <c r="A10" s="169" t="str">
        <f>Položky!B23</f>
        <v>96</v>
      </c>
      <c r="B10" s="84" t="str">
        <f>Položky!C23</f>
        <v>dokumentace skutečného provedení</v>
      </c>
      <c r="C10" s="85"/>
      <c r="D10" s="86"/>
      <c r="E10" s="170">
        <f>Položky!BA25</f>
        <v>0</v>
      </c>
      <c r="F10" s="171">
        <f>Položky!BB25</f>
        <v>0</v>
      </c>
      <c r="G10" s="171">
        <f>Položky!BC25</f>
        <v>0</v>
      </c>
      <c r="H10" s="171">
        <f>Položky!BD25</f>
        <v>0</v>
      </c>
      <c r="I10" s="172">
        <f>Položky!BE25</f>
        <v>0</v>
      </c>
    </row>
    <row r="11" spans="1:57" s="92" customFormat="1" ht="13.5" thickBot="1" x14ac:dyDescent="0.25">
      <c r="A11" s="87"/>
      <c r="B11" s="79" t="s">
        <v>48</v>
      </c>
      <c r="C11" s="79"/>
      <c r="D11" s="88"/>
      <c r="E11" s="89">
        <f>SUM(E7:E10)</f>
        <v>0</v>
      </c>
      <c r="F11" s="90">
        <f>SUM(F7:F10)</f>
        <v>0</v>
      </c>
      <c r="G11" s="90">
        <f>SUM(G7:G10)</f>
        <v>0</v>
      </c>
      <c r="H11" s="90">
        <f>SUM(H7:H10)</f>
        <v>0</v>
      </c>
      <c r="I11" s="91">
        <f>SUM(I7:I10)</f>
        <v>0</v>
      </c>
    </row>
    <row r="12" spans="1:57" x14ac:dyDescent="0.2">
      <c r="A12" s="85"/>
      <c r="B12" s="85"/>
      <c r="C12" s="85"/>
      <c r="D12" s="85"/>
      <c r="E12" s="85"/>
      <c r="F12" s="85"/>
      <c r="G12" s="85"/>
      <c r="H12" s="85"/>
      <c r="I12" s="85"/>
    </row>
    <row r="13" spans="1:57" ht="19.5" customHeight="1" x14ac:dyDescent="0.25">
      <c r="A13" s="93" t="s">
        <v>49</v>
      </c>
      <c r="B13" s="93"/>
      <c r="C13" s="93"/>
      <c r="D13" s="93"/>
      <c r="E13" s="93"/>
      <c r="F13" s="93"/>
      <c r="G13" s="94"/>
      <c r="H13" s="93"/>
      <c r="I13" s="93"/>
      <c r="BA13" s="30"/>
      <c r="BB13" s="30"/>
      <c r="BC13" s="30"/>
      <c r="BD13" s="30"/>
      <c r="BE13" s="30"/>
    </row>
    <row r="14" spans="1:57" ht="13.5" thickBot="1" x14ac:dyDescent="0.25">
      <c r="A14" s="95"/>
      <c r="B14" s="95"/>
      <c r="C14" s="95"/>
      <c r="D14" s="95"/>
      <c r="E14" s="95"/>
      <c r="F14" s="95"/>
      <c r="G14" s="95"/>
      <c r="H14" s="95"/>
      <c r="I14" s="95"/>
    </row>
    <row r="15" spans="1:57" x14ac:dyDescent="0.2">
      <c r="A15" s="96" t="s">
        <v>50</v>
      </c>
      <c r="B15" s="97"/>
      <c r="C15" s="97"/>
      <c r="D15" s="98"/>
      <c r="E15" s="99" t="s">
        <v>51</v>
      </c>
      <c r="F15" s="100" t="s">
        <v>52</v>
      </c>
      <c r="G15" s="101" t="s">
        <v>53</v>
      </c>
      <c r="H15" s="102"/>
      <c r="I15" s="103" t="s">
        <v>51</v>
      </c>
    </row>
    <row r="16" spans="1:57" x14ac:dyDescent="0.2">
      <c r="A16" s="104"/>
      <c r="B16" s="105"/>
      <c r="C16" s="105"/>
      <c r="D16" s="106"/>
      <c r="E16" s="107"/>
      <c r="F16" s="108"/>
      <c r="G16" s="109">
        <f>CHOOSE(BA16+1,HSV+PSV,HSV+PSV+Mont,HSV+PSV+Dodavka+Mont,HSV,PSV,Mont,Dodavka,Mont+Dodavka,0)</f>
        <v>0</v>
      </c>
      <c r="H16" s="110"/>
      <c r="I16" s="111">
        <f>E16+F16*G16/100</f>
        <v>0</v>
      </c>
      <c r="BA16">
        <v>8</v>
      </c>
    </row>
    <row r="17" spans="1:9" ht="13.5" thickBot="1" x14ac:dyDescent="0.25">
      <c r="A17" s="112"/>
      <c r="B17" s="113" t="s">
        <v>54</v>
      </c>
      <c r="C17" s="114"/>
      <c r="D17" s="115"/>
      <c r="E17" s="116"/>
      <c r="F17" s="117"/>
      <c r="G17" s="117"/>
      <c r="H17" s="191">
        <f>SUM(H16:H16)</f>
        <v>0</v>
      </c>
      <c r="I17" s="192"/>
    </row>
    <row r="18" spans="1:9" x14ac:dyDescent="0.2">
      <c r="A18" s="95"/>
      <c r="B18" s="95"/>
      <c r="C18" s="95"/>
      <c r="D18" s="95"/>
      <c r="E18" s="95"/>
      <c r="F18" s="95"/>
      <c r="G18" s="95"/>
      <c r="H18" s="95"/>
      <c r="I18" s="95"/>
    </row>
    <row r="19" spans="1:9" x14ac:dyDescent="0.2">
      <c r="B19" s="92"/>
      <c r="F19" s="118"/>
      <c r="G19" s="119"/>
      <c r="H19" s="119"/>
      <c r="I19" s="120"/>
    </row>
    <row r="20" spans="1:9" x14ac:dyDescent="0.2">
      <c r="F20" s="118"/>
      <c r="G20" s="119"/>
      <c r="H20" s="119"/>
      <c r="I20" s="120"/>
    </row>
    <row r="21" spans="1:9" x14ac:dyDescent="0.2">
      <c r="F21" s="118"/>
      <c r="G21" s="119"/>
      <c r="H21" s="119"/>
      <c r="I21" s="120"/>
    </row>
    <row r="22" spans="1:9" x14ac:dyDescent="0.2">
      <c r="F22" s="118"/>
      <c r="G22" s="119"/>
      <c r="H22" s="119"/>
      <c r="I22" s="120"/>
    </row>
    <row r="23" spans="1:9" x14ac:dyDescent="0.2">
      <c r="F23" s="118"/>
      <c r="G23" s="119"/>
      <c r="H23" s="119"/>
      <c r="I23" s="120"/>
    </row>
    <row r="24" spans="1:9" x14ac:dyDescent="0.2">
      <c r="F24" s="118"/>
      <c r="G24" s="119"/>
      <c r="H24" s="119"/>
      <c r="I24" s="120"/>
    </row>
    <row r="25" spans="1:9" x14ac:dyDescent="0.2">
      <c r="F25" s="118"/>
      <c r="G25" s="119"/>
      <c r="H25" s="119"/>
      <c r="I25" s="120"/>
    </row>
    <row r="26" spans="1:9" x14ac:dyDescent="0.2">
      <c r="F26" s="118"/>
      <c r="G26" s="119"/>
      <c r="H26" s="119"/>
      <c r="I26" s="120"/>
    </row>
    <row r="27" spans="1:9" x14ac:dyDescent="0.2">
      <c r="F27" s="118"/>
      <c r="G27" s="119"/>
      <c r="H27" s="119"/>
      <c r="I27" s="120"/>
    </row>
    <row r="28" spans="1:9" x14ac:dyDescent="0.2">
      <c r="F28" s="118"/>
      <c r="G28" s="119"/>
      <c r="H28" s="119"/>
      <c r="I28" s="120"/>
    </row>
    <row r="29" spans="1:9" x14ac:dyDescent="0.2">
      <c r="F29" s="118"/>
      <c r="G29" s="119"/>
      <c r="H29" s="119"/>
      <c r="I29" s="120"/>
    </row>
    <row r="30" spans="1:9" x14ac:dyDescent="0.2">
      <c r="F30" s="118"/>
      <c r="G30" s="119"/>
      <c r="H30" s="119"/>
      <c r="I30" s="120"/>
    </row>
    <row r="31" spans="1:9" x14ac:dyDescent="0.2">
      <c r="F31" s="118"/>
      <c r="G31" s="119"/>
      <c r="H31" s="119"/>
      <c r="I31" s="120"/>
    </row>
    <row r="32" spans="1:9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75"/>
  <sheetViews>
    <sheetView showGridLines="0" showZeros="0" tabSelected="1" zoomScaleNormal="100" workbookViewId="0">
      <selection activeCell="C17" sqref="C17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64.140625" style="121" customWidth="1"/>
    <col min="4" max="4" width="5.5703125" style="121" customWidth="1"/>
    <col min="5" max="5" width="8.5703125" style="163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193" t="s">
        <v>55</v>
      </c>
      <c r="B1" s="193"/>
      <c r="C1" s="193"/>
      <c r="D1" s="193"/>
      <c r="E1" s="193"/>
      <c r="F1" s="193"/>
      <c r="G1" s="193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94" t="s">
        <v>4</v>
      </c>
      <c r="B3" s="195"/>
      <c r="C3" s="126" t="str">
        <f>CONCATENATE(cislostavby," ",nazevstavby)</f>
        <v xml:space="preserve">  </v>
      </c>
      <c r="D3" s="127"/>
      <c r="E3" s="128"/>
      <c r="F3" s="129">
        <f>Rekapitulace!H1</f>
        <v>0</v>
      </c>
      <c r="G3" s="130"/>
    </row>
    <row r="4" spans="1:104" ht="13.5" thickBot="1" x14ac:dyDescent="0.25">
      <c r="A4" s="196" t="s">
        <v>1</v>
      </c>
      <c r="B4" s="197"/>
      <c r="C4" s="131" t="str">
        <f>CONCATENATE(cisloobjektu," ",nazevobjektu)</f>
        <v xml:space="preserve">  </v>
      </c>
      <c r="D4" s="132"/>
      <c r="E4" s="198"/>
      <c r="F4" s="198"/>
      <c r="G4" s="199"/>
    </row>
    <row r="5" spans="1:104" ht="13.5" thickTop="1" x14ac:dyDescent="0.2">
      <c r="A5" s="133"/>
      <c r="B5" s="134"/>
      <c r="C5" s="134"/>
      <c r="D5" s="122"/>
      <c r="E5" s="135"/>
      <c r="F5" s="122"/>
      <c r="G5" s="136"/>
    </row>
    <row r="6" spans="1:104" x14ac:dyDescent="0.2">
      <c r="A6" s="137" t="s">
        <v>56</v>
      </c>
      <c r="B6" s="138" t="s">
        <v>57</v>
      </c>
      <c r="C6" s="138" t="s">
        <v>58</v>
      </c>
      <c r="D6" s="138" t="s">
        <v>59</v>
      </c>
      <c r="E6" s="139" t="s">
        <v>60</v>
      </c>
      <c r="F6" s="138" t="s">
        <v>61</v>
      </c>
      <c r="G6" s="140" t="s">
        <v>62</v>
      </c>
    </row>
    <row r="7" spans="1:104" x14ac:dyDescent="0.2">
      <c r="A7" s="141" t="s">
        <v>63</v>
      </c>
      <c r="B7" s="142" t="s">
        <v>67</v>
      </c>
      <c r="C7" s="173" t="s">
        <v>88</v>
      </c>
      <c r="D7" s="144"/>
      <c r="E7" s="145"/>
      <c r="F7" s="145"/>
      <c r="G7" s="146"/>
      <c r="H7" s="147"/>
      <c r="I7" s="147"/>
      <c r="O7" s="148">
        <v>1</v>
      </c>
    </row>
    <row r="8" spans="1:104" ht="22.5" x14ac:dyDescent="0.2">
      <c r="A8" s="149">
        <v>1</v>
      </c>
      <c r="B8" s="150" t="s">
        <v>68</v>
      </c>
      <c r="C8" s="176" t="s">
        <v>98</v>
      </c>
      <c r="D8" s="177" t="s">
        <v>65</v>
      </c>
      <c r="E8" s="178">
        <v>2</v>
      </c>
      <c r="F8" s="153"/>
      <c r="G8" s="154">
        <f>E8*F8</f>
        <v>0</v>
      </c>
      <c r="O8" s="148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0.40388000000000002</v>
      </c>
    </row>
    <row r="9" spans="1:104" x14ac:dyDescent="0.2">
      <c r="A9" s="174"/>
      <c r="B9" s="175" t="s">
        <v>69</v>
      </c>
      <c r="C9" s="176" t="s">
        <v>70</v>
      </c>
      <c r="D9" s="177" t="s">
        <v>71</v>
      </c>
      <c r="E9" s="178">
        <v>1</v>
      </c>
      <c r="F9" s="178"/>
      <c r="G9" s="179"/>
      <c r="O9" s="148"/>
    </row>
    <row r="10" spans="1:104" ht="12.75" customHeight="1" x14ac:dyDescent="0.2">
      <c r="A10" s="174"/>
      <c r="B10" s="175" t="s">
        <v>91</v>
      </c>
      <c r="C10" s="176" t="s">
        <v>99</v>
      </c>
      <c r="D10" s="177" t="s">
        <v>89</v>
      </c>
      <c r="E10" s="178">
        <v>1</v>
      </c>
      <c r="F10" s="178"/>
      <c r="G10" s="179"/>
      <c r="O10" s="148"/>
    </row>
    <row r="11" spans="1:104" x14ac:dyDescent="0.2">
      <c r="A11" s="149">
        <v>2</v>
      </c>
      <c r="B11" s="150" t="s">
        <v>92</v>
      </c>
      <c r="C11" s="176" t="s">
        <v>78</v>
      </c>
      <c r="D11" s="177" t="s">
        <v>93</v>
      </c>
      <c r="E11" s="178"/>
      <c r="F11" s="153"/>
      <c r="G11" s="154">
        <f>E11*F11</f>
        <v>0</v>
      </c>
      <c r="O11" s="148">
        <v>2</v>
      </c>
      <c r="AA11" s="121">
        <v>12</v>
      </c>
      <c r="AB11" s="121">
        <v>0</v>
      </c>
      <c r="AC11" s="121">
        <v>2</v>
      </c>
      <c r="AZ11" s="121">
        <v>1</v>
      </c>
      <c r="BA11" s="121">
        <f>IF(AZ11=1,G11,0)</f>
        <v>0</v>
      </c>
      <c r="BB11" s="121">
        <f>IF(AZ11=2,G11,0)</f>
        <v>0</v>
      </c>
      <c r="BC11" s="121">
        <f>IF(AZ11=3,G11,0)</f>
        <v>0</v>
      </c>
      <c r="BD11" s="121">
        <f>IF(AZ11=4,G11,0)</f>
        <v>0</v>
      </c>
      <c r="BE11" s="121">
        <f>IF(AZ11=5,G11,0)</f>
        <v>0</v>
      </c>
      <c r="CZ11" s="121">
        <v>0.40388000000000002</v>
      </c>
    </row>
    <row r="12" spans="1:104" x14ac:dyDescent="0.2">
      <c r="A12" s="155"/>
      <c r="B12" s="156" t="s">
        <v>64</v>
      </c>
      <c r="C12" s="157" t="str">
        <f>CONCATENATE(B7," ",C7)</f>
        <v>99 síťové prvky a serverová infrastruktura</v>
      </c>
      <c r="D12" s="155"/>
      <c r="E12" s="158"/>
      <c r="F12" s="158"/>
      <c r="G12" s="159">
        <f>SUM(G7:G11)</f>
        <v>0</v>
      </c>
      <c r="O12" s="148">
        <v>4</v>
      </c>
      <c r="BA12" s="160">
        <f>SUM(BA7:BA11)</f>
        <v>0</v>
      </c>
      <c r="BB12" s="160">
        <f>SUM(BB7:BB11)</f>
        <v>0</v>
      </c>
      <c r="BC12" s="160">
        <f>SUM(BC7:BC11)</f>
        <v>0</v>
      </c>
      <c r="BD12" s="160">
        <f>SUM(BD7:BD11)</f>
        <v>0</v>
      </c>
      <c r="BE12" s="160">
        <f>SUM(BE7:BE11)</f>
        <v>0</v>
      </c>
    </row>
    <row r="13" spans="1:104" x14ac:dyDescent="0.2">
      <c r="A13" s="141" t="s">
        <v>63</v>
      </c>
      <c r="B13" s="142" t="s">
        <v>75</v>
      </c>
      <c r="C13" s="143" t="s">
        <v>73</v>
      </c>
      <c r="D13" s="144"/>
      <c r="E13" s="145"/>
      <c r="F13" s="145"/>
      <c r="G13" s="146"/>
      <c r="H13" s="147"/>
      <c r="I13" s="147"/>
      <c r="O13" s="148">
        <v>1</v>
      </c>
    </row>
    <row r="14" spans="1:104" ht="33.75" x14ac:dyDescent="0.2">
      <c r="A14" s="149">
        <v>3</v>
      </c>
      <c r="B14" s="150" t="s">
        <v>72</v>
      </c>
      <c r="C14" s="176" t="s">
        <v>100</v>
      </c>
      <c r="D14" s="152" t="s">
        <v>65</v>
      </c>
      <c r="E14" s="153">
        <v>1</v>
      </c>
      <c r="F14" s="153"/>
      <c r="G14" s="154">
        <f>E14*F14</f>
        <v>0</v>
      </c>
      <c r="O14" s="148">
        <v>2</v>
      </c>
      <c r="AA14" s="121">
        <v>12</v>
      </c>
      <c r="AB14" s="121">
        <v>0</v>
      </c>
      <c r="AC14" s="121">
        <v>3</v>
      </c>
      <c r="AZ14" s="121">
        <v>2</v>
      </c>
      <c r="BA14" s="121">
        <f>IF(AZ14=1,G14,0)</f>
        <v>0</v>
      </c>
      <c r="BB14" s="121">
        <f>IF(AZ14=2,G14,0)</f>
        <v>0</v>
      </c>
      <c r="BC14" s="121">
        <f>IF(AZ14=3,G14,0)</f>
        <v>0</v>
      </c>
      <c r="BD14" s="121">
        <f>IF(AZ14=4,G14,0)</f>
        <v>0</v>
      </c>
      <c r="BE14" s="121">
        <f>IF(AZ14=5,G14,0)</f>
        <v>0</v>
      </c>
      <c r="CZ14" s="121">
        <v>3.0000000000000001E-3</v>
      </c>
    </row>
    <row r="15" spans="1:104" x14ac:dyDescent="0.2">
      <c r="A15" s="149"/>
      <c r="B15" s="150" t="s">
        <v>74</v>
      </c>
      <c r="C15" s="151" t="s">
        <v>78</v>
      </c>
      <c r="D15" s="152" t="s">
        <v>65</v>
      </c>
      <c r="E15" s="153">
        <v>1</v>
      </c>
      <c r="F15" s="153"/>
      <c r="G15" s="154">
        <f>E15*F15</f>
        <v>0</v>
      </c>
      <c r="O15" s="148"/>
    </row>
    <row r="16" spans="1:104" x14ac:dyDescent="0.2">
      <c r="A16" s="149"/>
      <c r="B16" s="150" t="s">
        <v>77</v>
      </c>
      <c r="C16" s="151" t="s">
        <v>76</v>
      </c>
      <c r="D16" s="152" t="s">
        <v>71</v>
      </c>
      <c r="E16" s="153">
        <v>1</v>
      </c>
      <c r="F16" s="153"/>
      <c r="G16" s="154">
        <f>E16*F16</f>
        <v>0</v>
      </c>
      <c r="O16" s="148"/>
    </row>
    <row r="17" spans="1:104" x14ac:dyDescent="0.2">
      <c r="A17" s="155"/>
      <c r="B17" s="156" t="s">
        <v>64</v>
      </c>
      <c r="C17" s="157" t="str">
        <f>CONCATENATE(B13," ",C13)</f>
        <v>98 záložní zdroj ups</v>
      </c>
      <c r="D17" s="155"/>
      <c r="E17" s="158"/>
      <c r="F17" s="158"/>
      <c r="G17" s="159">
        <f>SUM(G14:G16)</f>
        <v>0</v>
      </c>
      <c r="O17" s="148">
        <v>4</v>
      </c>
      <c r="BA17" s="160">
        <f>SUM(BA13:BA14)</f>
        <v>0</v>
      </c>
      <c r="BB17" s="160">
        <f>SUM(BB13:BB14)</f>
        <v>0</v>
      </c>
      <c r="BC17" s="160">
        <f>SUM(BC13:BC14)</f>
        <v>0</v>
      </c>
      <c r="BD17" s="160">
        <f>SUM(BD13:BD14)</f>
        <v>0</v>
      </c>
      <c r="BE17" s="160">
        <f>SUM(BE13:BE14)</f>
        <v>0</v>
      </c>
    </row>
    <row r="18" spans="1:104" x14ac:dyDescent="0.2">
      <c r="A18" s="141" t="s">
        <v>63</v>
      </c>
      <c r="B18" s="142" t="s">
        <v>83</v>
      </c>
      <c r="C18" s="143" t="s">
        <v>79</v>
      </c>
      <c r="D18" s="144"/>
      <c r="E18" s="145"/>
      <c r="F18" s="145"/>
      <c r="G18" s="146"/>
      <c r="H18" s="147"/>
      <c r="I18" s="147"/>
      <c r="O18" s="148">
        <v>1</v>
      </c>
    </row>
    <row r="19" spans="1:104" x14ac:dyDescent="0.2">
      <c r="A19" s="149">
        <v>6</v>
      </c>
      <c r="B19" s="150" t="s">
        <v>85</v>
      </c>
      <c r="C19" s="151" t="s">
        <v>80</v>
      </c>
      <c r="D19" s="152" t="s">
        <v>81</v>
      </c>
      <c r="E19" s="153">
        <v>1</v>
      </c>
      <c r="F19" s="153"/>
      <c r="G19" s="154">
        <f t="shared" ref="G19:G21" si="0">E19*F19</f>
        <v>0</v>
      </c>
      <c r="O19" s="148">
        <v>2</v>
      </c>
      <c r="AA19" s="121">
        <v>12</v>
      </c>
      <c r="AB19" s="121">
        <v>0</v>
      </c>
      <c r="AC19" s="121">
        <v>6</v>
      </c>
      <c r="AZ19" s="121">
        <v>2</v>
      </c>
      <c r="BA19" s="121">
        <f t="shared" ref="BA19:BA22" si="1">IF(AZ19=1,G19,0)</f>
        <v>0</v>
      </c>
      <c r="BB19" s="121">
        <f t="shared" ref="BB19:BB22" si="2">IF(AZ19=2,G19,0)</f>
        <v>0</v>
      </c>
      <c r="BC19" s="121">
        <f t="shared" ref="BC19:BC22" si="3">IF(AZ19=3,G19,0)</f>
        <v>0</v>
      </c>
      <c r="BD19" s="121">
        <f t="shared" ref="BD19:BD22" si="4">IF(AZ19=4,G19,0)</f>
        <v>0</v>
      </c>
      <c r="BE19" s="121">
        <f t="shared" ref="BE19:BE22" si="5">IF(AZ19=5,G19,0)</f>
        <v>0</v>
      </c>
      <c r="CZ19" s="121">
        <v>92</v>
      </c>
    </row>
    <row r="20" spans="1:104" x14ac:dyDescent="0.2">
      <c r="A20" s="149">
        <v>7</v>
      </c>
      <c r="B20" s="150" t="s">
        <v>94</v>
      </c>
      <c r="C20" s="176" t="s">
        <v>90</v>
      </c>
      <c r="D20" s="152" t="s">
        <v>71</v>
      </c>
      <c r="E20" s="153">
        <v>1</v>
      </c>
      <c r="F20" s="153"/>
      <c r="G20" s="154">
        <f t="shared" si="0"/>
        <v>0</v>
      </c>
      <c r="O20" s="148">
        <v>2</v>
      </c>
      <c r="AA20" s="121">
        <v>12</v>
      </c>
      <c r="AB20" s="121">
        <v>0</v>
      </c>
      <c r="AC20" s="121">
        <v>7</v>
      </c>
      <c r="AZ20" s="121">
        <v>2</v>
      </c>
      <c r="BA20" s="121">
        <f t="shared" si="1"/>
        <v>0</v>
      </c>
      <c r="BB20" s="121">
        <f t="shared" si="2"/>
        <v>0</v>
      </c>
      <c r="BC20" s="121">
        <f t="shared" si="3"/>
        <v>0</v>
      </c>
      <c r="BD20" s="121">
        <f t="shared" si="4"/>
        <v>0</v>
      </c>
      <c r="BE20" s="121">
        <f t="shared" si="5"/>
        <v>0</v>
      </c>
      <c r="CZ20" s="121">
        <v>11</v>
      </c>
    </row>
    <row r="21" spans="1:104" x14ac:dyDescent="0.2">
      <c r="A21" s="149">
        <v>9</v>
      </c>
      <c r="B21" s="150" t="s">
        <v>95</v>
      </c>
      <c r="C21" s="151" t="s">
        <v>82</v>
      </c>
      <c r="D21" s="152" t="s">
        <v>71</v>
      </c>
      <c r="E21" s="153">
        <v>1</v>
      </c>
      <c r="F21" s="153"/>
      <c r="G21" s="154">
        <f t="shared" si="0"/>
        <v>0</v>
      </c>
      <c r="O21" s="148">
        <v>2</v>
      </c>
      <c r="AA21" s="121">
        <v>12</v>
      </c>
      <c r="AB21" s="121">
        <v>0</v>
      </c>
      <c r="AC21" s="121">
        <v>9</v>
      </c>
      <c r="AZ21" s="121">
        <v>2</v>
      </c>
      <c r="BA21" s="121">
        <f t="shared" si="1"/>
        <v>0</v>
      </c>
      <c r="BB21" s="121">
        <f t="shared" si="2"/>
        <v>0</v>
      </c>
      <c r="BC21" s="121">
        <f t="shared" si="3"/>
        <v>0</v>
      </c>
      <c r="BD21" s="121">
        <f t="shared" si="4"/>
        <v>0</v>
      </c>
      <c r="BE21" s="121">
        <f t="shared" si="5"/>
        <v>0</v>
      </c>
      <c r="CZ21" s="121">
        <v>0.44918000000000002</v>
      </c>
    </row>
    <row r="22" spans="1:104" x14ac:dyDescent="0.2">
      <c r="A22" s="149">
        <v>10</v>
      </c>
      <c r="B22" s="156" t="s">
        <v>64</v>
      </c>
      <c r="C22" s="157" t="str">
        <f>CONCATENATE(B18," ",C18)</f>
        <v>97 přesuny a montáže zařízení</v>
      </c>
      <c r="D22" s="155"/>
      <c r="E22" s="158"/>
      <c r="F22" s="158"/>
      <c r="G22" s="159">
        <f>SUM(G18:G21)</f>
        <v>0</v>
      </c>
      <c r="O22" s="148">
        <v>2</v>
      </c>
      <c r="AA22" s="121">
        <v>12</v>
      </c>
      <c r="AB22" s="121">
        <v>0</v>
      </c>
      <c r="AC22" s="121">
        <v>10</v>
      </c>
      <c r="AZ22" s="121">
        <v>2</v>
      </c>
      <c r="BA22" s="121">
        <f t="shared" si="1"/>
        <v>0</v>
      </c>
      <c r="BB22" s="121">
        <f t="shared" si="2"/>
        <v>0</v>
      </c>
      <c r="BC22" s="121">
        <f t="shared" si="3"/>
        <v>0</v>
      </c>
      <c r="BD22" s="121">
        <f t="shared" si="4"/>
        <v>0</v>
      </c>
      <c r="BE22" s="121">
        <f t="shared" si="5"/>
        <v>0</v>
      </c>
      <c r="CZ22" s="121">
        <v>3.3590000000000002E-2</v>
      </c>
    </row>
    <row r="23" spans="1:104" x14ac:dyDescent="0.2">
      <c r="A23" s="141" t="s">
        <v>63</v>
      </c>
      <c r="B23" s="142" t="s">
        <v>97</v>
      </c>
      <c r="C23" s="143" t="s">
        <v>84</v>
      </c>
      <c r="D23" s="144"/>
      <c r="E23" s="145"/>
      <c r="F23" s="145"/>
      <c r="G23" s="146"/>
      <c r="H23" s="147"/>
      <c r="I23" s="147"/>
      <c r="O23" s="148">
        <v>1</v>
      </c>
    </row>
    <row r="24" spans="1:104" x14ac:dyDescent="0.2">
      <c r="A24" s="149">
        <v>12</v>
      </c>
      <c r="B24" s="150" t="s">
        <v>96</v>
      </c>
      <c r="C24" s="151" t="s">
        <v>86</v>
      </c>
      <c r="D24" s="152" t="s">
        <v>71</v>
      </c>
      <c r="E24" s="153">
        <v>1</v>
      </c>
      <c r="F24" s="153"/>
      <c r="G24" s="154">
        <f>E24*F24</f>
        <v>0</v>
      </c>
      <c r="O24" s="148">
        <v>2</v>
      </c>
      <c r="AA24" s="121">
        <v>12</v>
      </c>
      <c r="AB24" s="121">
        <v>0</v>
      </c>
      <c r="AC24" s="121">
        <v>12</v>
      </c>
      <c r="AZ24" s="121">
        <v>4</v>
      </c>
      <c r="BA24" s="121">
        <f>IF(AZ24=1,G24,0)</f>
        <v>0</v>
      </c>
      <c r="BB24" s="121">
        <f>IF(AZ24=2,G24,0)</f>
        <v>0</v>
      </c>
      <c r="BC24" s="121">
        <f>IF(AZ24=3,G24,0)</f>
        <v>0</v>
      </c>
      <c r="BD24" s="121">
        <f>IF(AZ24=4,G24,0)</f>
        <v>0</v>
      </c>
      <c r="BE24" s="121">
        <f>IF(AZ24=5,G24,0)</f>
        <v>0</v>
      </c>
      <c r="CZ24" s="121">
        <v>0</v>
      </c>
    </row>
    <row r="25" spans="1:104" x14ac:dyDescent="0.2">
      <c r="A25" s="155"/>
      <c r="B25" s="156" t="s">
        <v>64</v>
      </c>
      <c r="C25" s="157" t="str">
        <f>CONCATENATE(B23," ",C23)</f>
        <v>96 dokumentace skutečného provedení</v>
      </c>
      <c r="D25" s="155"/>
      <c r="E25" s="158"/>
      <c r="F25" s="158"/>
      <c r="G25" s="159">
        <f>SUM(G23:G24)</f>
        <v>0</v>
      </c>
      <c r="O25" s="148">
        <v>4</v>
      </c>
      <c r="BA25" s="160">
        <f>SUM(BA23:BA24)</f>
        <v>0</v>
      </c>
      <c r="BB25" s="160">
        <f>SUM(BB23:BB24)</f>
        <v>0</v>
      </c>
      <c r="BC25" s="160">
        <f>SUM(BC23:BC24)</f>
        <v>0</v>
      </c>
      <c r="BD25" s="160">
        <f>SUM(BD23:BD24)</f>
        <v>0</v>
      </c>
      <c r="BE25" s="160">
        <f>SUM(BE23:BE24)</f>
        <v>0</v>
      </c>
    </row>
    <row r="26" spans="1:104" x14ac:dyDescent="0.2">
      <c r="A26" s="122"/>
      <c r="B26" s="122"/>
      <c r="C26" s="122"/>
      <c r="D26" s="122"/>
      <c r="E26" s="122"/>
      <c r="F26" s="122"/>
      <c r="G26" s="122"/>
    </row>
    <row r="27" spans="1:104" x14ac:dyDescent="0.2">
      <c r="A27" s="161"/>
      <c r="B27" s="161"/>
      <c r="C27" s="161"/>
      <c r="D27" s="161"/>
      <c r="E27" s="161"/>
      <c r="F27" s="161"/>
      <c r="G27" s="161"/>
    </row>
    <row r="28" spans="1:104" x14ac:dyDescent="0.2">
      <c r="A28" s="161"/>
      <c r="B28" s="161"/>
      <c r="C28" s="161"/>
      <c r="D28" s="161"/>
      <c r="E28" s="161"/>
      <c r="F28" s="161"/>
      <c r="G28" s="161"/>
    </row>
    <row r="29" spans="1:104" x14ac:dyDescent="0.2">
      <c r="A29" s="161"/>
      <c r="B29" s="161"/>
      <c r="C29" s="161"/>
      <c r="D29" s="161"/>
      <c r="E29" s="161"/>
      <c r="F29" s="161"/>
      <c r="G29" s="161"/>
    </row>
    <row r="30" spans="1:104" x14ac:dyDescent="0.2">
      <c r="E30" s="121"/>
    </row>
    <row r="31" spans="1:104" x14ac:dyDescent="0.2">
      <c r="E31" s="121"/>
    </row>
    <row r="32" spans="1:104" x14ac:dyDescent="0.2">
      <c r="E32" s="121"/>
    </row>
    <row r="33" spans="5:5" x14ac:dyDescent="0.2">
      <c r="E33" s="121"/>
    </row>
    <row r="34" spans="5:5" x14ac:dyDescent="0.2">
      <c r="E34" s="121"/>
    </row>
    <row r="35" spans="5:5" x14ac:dyDescent="0.2">
      <c r="E35" s="121"/>
    </row>
    <row r="36" spans="5:5" x14ac:dyDescent="0.2">
      <c r="E36" s="121"/>
    </row>
    <row r="37" spans="5:5" x14ac:dyDescent="0.2">
      <c r="E37" s="121"/>
    </row>
    <row r="38" spans="5:5" x14ac:dyDescent="0.2">
      <c r="E38" s="121"/>
    </row>
    <row r="39" spans="5:5" x14ac:dyDescent="0.2">
      <c r="E39" s="121"/>
    </row>
    <row r="40" spans="5:5" x14ac:dyDescent="0.2">
      <c r="E40" s="121"/>
    </row>
    <row r="41" spans="5:5" x14ac:dyDescent="0.2">
      <c r="E41" s="121"/>
    </row>
    <row r="42" spans="5:5" x14ac:dyDescent="0.2">
      <c r="E42" s="121"/>
    </row>
    <row r="43" spans="5:5" x14ac:dyDescent="0.2">
      <c r="E43" s="121"/>
    </row>
    <row r="44" spans="5:5" x14ac:dyDescent="0.2">
      <c r="E44" s="121"/>
    </row>
    <row r="45" spans="5:5" x14ac:dyDescent="0.2">
      <c r="E45" s="121"/>
    </row>
    <row r="46" spans="5:5" x14ac:dyDescent="0.2">
      <c r="E46" s="121"/>
    </row>
    <row r="47" spans="5:5" x14ac:dyDescent="0.2">
      <c r="E47" s="121"/>
    </row>
    <row r="48" spans="5:5" x14ac:dyDescent="0.2">
      <c r="E48" s="121"/>
    </row>
    <row r="49" spans="1:7" x14ac:dyDescent="0.2">
      <c r="E49" s="121"/>
    </row>
    <row r="50" spans="1:7" x14ac:dyDescent="0.2">
      <c r="E50" s="121"/>
    </row>
    <row r="51" spans="1:7" x14ac:dyDescent="0.2">
      <c r="E51" s="121"/>
    </row>
    <row r="52" spans="1:7" x14ac:dyDescent="0.2">
      <c r="E52" s="121"/>
    </row>
    <row r="53" spans="1:7" x14ac:dyDescent="0.2">
      <c r="E53" s="121"/>
    </row>
    <row r="54" spans="1:7" x14ac:dyDescent="0.2">
      <c r="E54" s="121"/>
    </row>
    <row r="55" spans="1:7" x14ac:dyDescent="0.2">
      <c r="E55" s="121"/>
    </row>
    <row r="56" spans="1:7" x14ac:dyDescent="0.2">
      <c r="E56" s="121"/>
    </row>
    <row r="57" spans="1:7" x14ac:dyDescent="0.2">
      <c r="E57" s="121"/>
    </row>
    <row r="58" spans="1:7" x14ac:dyDescent="0.2">
      <c r="E58" s="121"/>
    </row>
    <row r="59" spans="1:7" x14ac:dyDescent="0.2">
      <c r="E59" s="121"/>
    </row>
    <row r="60" spans="1:7" x14ac:dyDescent="0.2">
      <c r="E60" s="121"/>
    </row>
    <row r="61" spans="1:7" x14ac:dyDescent="0.2">
      <c r="A61" s="162"/>
      <c r="B61" s="162"/>
    </row>
    <row r="62" spans="1:7" x14ac:dyDescent="0.2">
      <c r="A62" s="161"/>
      <c r="B62" s="161"/>
      <c r="C62" s="164"/>
      <c r="D62" s="164"/>
      <c r="E62" s="165"/>
      <c r="F62" s="164"/>
      <c r="G62" s="166"/>
    </row>
    <row r="63" spans="1:7" x14ac:dyDescent="0.2">
      <c r="A63" s="167"/>
      <c r="B63" s="167"/>
      <c r="C63" s="161"/>
      <c r="D63" s="161"/>
      <c r="E63" s="168"/>
      <c r="F63" s="161"/>
      <c r="G63" s="161"/>
    </row>
    <row r="64" spans="1:7" x14ac:dyDescent="0.2">
      <c r="A64" s="161"/>
      <c r="B64" s="161"/>
      <c r="C64" s="161"/>
      <c r="D64" s="161"/>
      <c r="E64" s="168"/>
      <c r="F64" s="161"/>
      <c r="G64" s="161"/>
    </row>
    <row r="65" spans="1:7" x14ac:dyDescent="0.2">
      <c r="A65" s="161"/>
      <c r="B65" s="161"/>
      <c r="C65" s="161"/>
      <c r="D65" s="161"/>
      <c r="E65" s="168"/>
      <c r="F65" s="161"/>
      <c r="G65" s="161"/>
    </row>
    <row r="66" spans="1:7" x14ac:dyDescent="0.2">
      <c r="A66" s="161"/>
      <c r="B66" s="161"/>
      <c r="C66" s="161"/>
      <c r="D66" s="161"/>
      <c r="E66" s="168"/>
      <c r="F66" s="161"/>
      <c r="G66" s="161"/>
    </row>
    <row r="67" spans="1:7" x14ac:dyDescent="0.2">
      <c r="A67" s="161"/>
      <c r="B67" s="161"/>
      <c r="C67" s="161"/>
      <c r="D67" s="161"/>
      <c r="E67" s="168"/>
      <c r="F67" s="161"/>
      <c r="G67" s="161"/>
    </row>
    <row r="68" spans="1:7" x14ac:dyDescent="0.2">
      <c r="A68" s="161"/>
      <c r="B68" s="161"/>
      <c r="C68" s="161"/>
      <c r="D68" s="161"/>
      <c r="E68" s="168"/>
      <c r="F68" s="161"/>
      <c r="G68" s="161"/>
    </row>
    <row r="69" spans="1:7" x14ac:dyDescent="0.2">
      <c r="A69" s="161"/>
      <c r="B69" s="161"/>
      <c r="C69" s="161"/>
      <c r="D69" s="161"/>
      <c r="E69" s="168"/>
      <c r="F69" s="161"/>
      <c r="G69" s="161"/>
    </row>
    <row r="70" spans="1:7" x14ac:dyDescent="0.2">
      <c r="A70" s="161"/>
      <c r="B70" s="161"/>
      <c r="C70" s="161"/>
      <c r="D70" s="161"/>
      <c r="E70" s="168"/>
      <c r="F70" s="161"/>
      <c r="G70" s="161"/>
    </row>
    <row r="71" spans="1:7" x14ac:dyDescent="0.2">
      <c r="A71" s="161"/>
      <c r="B71" s="161"/>
      <c r="C71" s="161"/>
      <c r="D71" s="161"/>
      <c r="E71" s="168"/>
      <c r="F71" s="161"/>
      <c r="G71" s="161"/>
    </row>
    <row r="72" spans="1:7" x14ac:dyDescent="0.2">
      <c r="A72" s="161"/>
      <c r="B72" s="161"/>
      <c r="C72" s="161"/>
      <c r="D72" s="161"/>
      <c r="E72" s="168"/>
      <c r="F72" s="161"/>
      <c r="G72" s="161"/>
    </row>
    <row r="73" spans="1:7" x14ac:dyDescent="0.2">
      <c r="A73" s="161"/>
      <c r="B73" s="161"/>
      <c r="C73" s="161"/>
      <c r="D73" s="161"/>
      <c r="E73" s="168"/>
      <c r="F73" s="161"/>
      <c r="G73" s="161"/>
    </row>
    <row r="74" spans="1:7" x14ac:dyDescent="0.2">
      <c r="A74" s="161"/>
      <c r="B74" s="161"/>
      <c r="C74" s="161"/>
      <c r="D74" s="161"/>
      <c r="E74" s="168"/>
      <c r="F74" s="161"/>
      <c r="G74" s="161"/>
    </row>
    <row r="75" spans="1:7" x14ac:dyDescent="0.2">
      <c r="A75" s="161"/>
      <c r="B75" s="161"/>
      <c r="C75" s="161"/>
      <c r="D75" s="161"/>
      <c r="E75" s="168"/>
      <c r="F75" s="161"/>
      <c r="G75" s="16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Melichárek Kamil</cp:lastModifiedBy>
  <dcterms:created xsi:type="dcterms:W3CDTF">2011-06-10T12:15:56Z</dcterms:created>
  <dcterms:modified xsi:type="dcterms:W3CDTF">2012-11-14T14:09:40Z</dcterms:modified>
</cp:coreProperties>
</file>