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Položky!$A$1:$G$60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F32" i="1" l="1"/>
  <c r="BE59" i="3" l="1"/>
  <c r="BD59" i="3"/>
  <c r="BC59" i="3"/>
  <c r="BA59" i="3"/>
  <c r="G59" i="3"/>
  <c r="BB59" i="3" s="1"/>
  <c r="BE58" i="3"/>
  <c r="BD58" i="3"/>
  <c r="BC58" i="3"/>
  <c r="BA58" i="3"/>
  <c r="BA60" i="3" s="1"/>
  <c r="E13" i="2" s="1"/>
  <c r="G58" i="3"/>
  <c r="BB58" i="3" s="1"/>
  <c r="B13" i="2"/>
  <c r="A13" i="2"/>
  <c r="C60" i="3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12" i="2"/>
  <c r="A12" i="2"/>
  <c r="C56" i="3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B44" i="3"/>
  <c r="BA44" i="3"/>
  <c r="G44" i="3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11" i="2"/>
  <c r="A11" i="2"/>
  <c r="C48" i="3"/>
  <c r="BE37" i="3"/>
  <c r="BD37" i="3"/>
  <c r="BC37" i="3"/>
  <c r="BB37" i="3"/>
  <c r="G37" i="3"/>
  <c r="BA37" i="3" s="1"/>
  <c r="BE36" i="3"/>
  <c r="BD36" i="3"/>
  <c r="BC36" i="3"/>
  <c r="BB36" i="3"/>
  <c r="BB38" i="3" s="1"/>
  <c r="F10" i="2" s="1"/>
  <c r="G36" i="3"/>
  <c r="BA36" i="3" s="1"/>
  <c r="BE35" i="3"/>
  <c r="BD35" i="3"/>
  <c r="BC35" i="3"/>
  <c r="BB35" i="3"/>
  <c r="BA35" i="3"/>
  <c r="G35" i="3"/>
  <c r="B10" i="2"/>
  <c r="A10" i="2"/>
  <c r="C38" i="3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BA30" i="3"/>
  <c r="G30" i="3"/>
  <c r="BE29" i="3"/>
  <c r="BD29" i="3"/>
  <c r="BC29" i="3"/>
  <c r="BB29" i="3"/>
  <c r="G29" i="3"/>
  <c r="BA29" i="3" s="1"/>
  <c r="BE28" i="3"/>
  <c r="BD28" i="3"/>
  <c r="BC28" i="3"/>
  <c r="BB28" i="3"/>
  <c r="G28" i="3"/>
  <c r="B9" i="2"/>
  <c r="A9" i="2"/>
  <c r="C33" i="3"/>
  <c r="BE25" i="3"/>
  <c r="BE26" i="3" s="1"/>
  <c r="I8" i="2" s="1"/>
  <c r="BD25" i="3"/>
  <c r="BD26" i="3" s="1"/>
  <c r="H8" i="2" s="1"/>
  <c r="BC25" i="3"/>
  <c r="BC26" i="3" s="1"/>
  <c r="G8" i="2" s="1"/>
  <c r="BB25" i="3"/>
  <c r="BB26" i="3" s="1"/>
  <c r="F8" i="2" s="1"/>
  <c r="G25" i="3"/>
  <c r="G26" i="3" s="1"/>
  <c r="B8" i="2"/>
  <c r="A8" i="2"/>
  <c r="C26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23" i="3"/>
  <c r="C4" i="3"/>
  <c r="F3" i="3"/>
  <c r="C3" i="3"/>
  <c r="H20" i="2"/>
  <c r="G22" i="1" s="1"/>
  <c r="G21" i="1" s="1"/>
  <c r="G19" i="2"/>
  <c r="I19" i="2" s="1"/>
  <c r="C2" i="2"/>
  <c r="C1" i="2"/>
  <c r="F33" i="1"/>
  <c r="F31" i="1"/>
  <c r="G8" i="1"/>
  <c r="BC60" i="3" l="1"/>
  <c r="G13" i="2" s="1"/>
  <c r="BD33" i="3"/>
  <c r="H9" i="2" s="1"/>
  <c r="BD38" i="3"/>
  <c r="H10" i="2" s="1"/>
  <c r="BB48" i="3"/>
  <c r="F11" i="2" s="1"/>
  <c r="BE38" i="3"/>
  <c r="I10" i="2" s="1"/>
  <c r="BE33" i="3"/>
  <c r="I9" i="2" s="1"/>
  <c r="BD23" i="3"/>
  <c r="H7" i="2" s="1"/>
  <c r="BC56" i="3"/>
  <c r="G12" i="2" s="1"/>
  <c r="F34" i="1"/>
  <c r="BD48" i="3"/>
  <c r="H11" i="2" s="1"/>
  <c r="G23" i="3"/>
  <c r="BC23" i="3"/>
  <c r="G7" i="2" s="1"/>
  <c r="BA25" i="3"/>
  <c r="BA26" i="3" s="1"/>
  <c r="E8" i="2" s="1"/>
  <c r="BC33" i="3"/>
  <c r="G9" i="2" s="1"/>
  <c r="G38" i="3"/>
  <c r="BC38" i="3"/>
  <c r="G10" i="2" s="1"/>
  <c r="BE48" i="3"/>
  <c r="I11" i="2" s="1"/>
  <c r="BD60" i="3"/>
  <c r="H13" i="2" s="1"/>
  <c r="BD56" i="3"/>
  <c r="H12" i="2" s="1"/>
  <c r="BB33" i="3"/>
  <c r="F9" i="2" s="1"/>
  <c r="G33" i="3"/>
  <c r="BE60" i="3"/>
  <c r="I13" i="2" s="1"/>
  <c r="BE56" i="3"/>
  <c r="I12" i="2" s="1"/>
  <c r="BE23" i="3"/>
  <c r="I7" i="2" s="1"/>
  <c r="BA56" i="3"/>
  <c r="E12" i="2" s="1"/>
  <c r="BB23" i="3"/>
  <c r="F7" i="2" s="1"/>
  <c r="G48" i="3"/>
  <c r="BC48" i="3"/>
  <c r="G11" i="2" s="1"/>
  <c r="BA48" i="3"/>
  <c r="E11" i="2" s="1"/>
  <c r="BB56" i="3"/>
  <c r="F12" i="2" s="1"/>
  <c r="BB60" i="3"/>
  <c r="F13" i="2" s="1"/>
  <c r="BA23" i="3"/>
  <c r="E7" i="2" s="1"/>
  <c r="BA38" i="3"/>
  <c r="E10" i="2" s="1"/>
  <c r="G56" i="3"/>
  <c r="G60" i="3"/>
  <c r="BA28" i="3"/>
  <c r="BA33" i="3" s="1"/>
  <c r="E9" i="2" s="1"/>
  <c r="I14" i="2" l="1"/>
  <c r="C20" i="1" s="1"/>
  <c r="H14" i="2"/>
  <c r="C15" i="1" s="1"/>
  <c r="G14" i="2"/>
  <c r="C14" i="1" s="1"/>
  <c r="F14" i="2"/>
  <c r="C17" i="1" s="1"/>
  <c r="E14" i="2"/>
  <c r="C16" i="1" s="1"/>
  <c r="C18" i="1" l="1"/>
  <c r="C21" i="1" s="1"/>
  <c r="C22" i="1" s="1"/>
</calcChain>
</file>

<file path=xl/sharedStrings.xml><?xml version="1.0" encoding="utf-8"?>
<sst xmlns="http://schemas.openxmlformats.org/spreadsheetml/2006/main" count="240" uniqueCount="169">
  <si>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</si>
  <si>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</si>
  <si>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</si>
  <si>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</si>
  <si>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</si>
  <si>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</si>
  <si>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</si>
  <si>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</si>
  <si>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</si>
  <si>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</si>
  <si>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</si>
  <si>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</si>
  <si>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</si>
  <si>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</si>
  <si>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</si>
  <si>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</si>
  <si>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</si>
  <si>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</si>
  <si>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</si>
  <si>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</si>
  <si>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</si>
  <si>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</si>
  <si>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</si>
  <si>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</si>
  <si>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</si>
  <si>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</si>
  <si>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</si>
  <si>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</si>
  <si>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</si>
  <si>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</si>
  <si>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</si>
  <si>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</si>
  <si>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</si>
  <si>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</si>
  <si>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</si>
  <si>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</si>
  <si>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</si>
  <si>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</si>
  <si>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</si>
  <si>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</si>
  <si>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</si>
  <si>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</si>
  <si>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</si>
  <si>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</si>
  <si>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</si>
  <si>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</si>
  <si>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</si>
  <si>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</si>
  <si>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</si>
  <si>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</si>
  <si>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</si>
  <si>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</si>
  <si>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</si>
  <si>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</si>
  <si>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</si>
  <si>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</si>
  <si>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</si>
  <si>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</si>
  <si>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</si>
  <si>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</si>
  <si>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</si>
  <si>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</si>
  <si>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</si>
  <si>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</si>
  <si>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</si>
  <si>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</si>
  <si>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</si>
  <si>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</si>
  <si>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</si>
  <si>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</si>
  <si>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ČŠI - ARABSKÁ SPOLEČNÉ VENKOVNÍ PROSTORY</t>
  </si>
  <si>
    <t>blok A,B,C,D</t>
  </si>
  <si>
    <t>184 80-2611.R00</t>
  </si>
  <si>
    <t xml:space="preserve">Chem. odplevel. po založ.,postřik naširoko, rovina </t>
  </si>
  <si>
    <t>m2</t>
  </si>
  <si>
    <t>180 40-5111.R00</t>
  </si>
  <si>
    <t xml:space="preserve">Založení trávníků ve veget. prefa.výsevem v rovině </t>
  </si>
  <si>
    <t>182 00-1133.R00</t>
  </si>
  <si>
    <t xml:space="preserve">Plošná úprava terénu, nerovnosti do 20 cm svah 1:1 </t>
  </si>
  <si>
    <t>184 92-1093.R00</t>
  </si>
  <si>
    <t xml:space="preserve">Mulčování rostlin tl. do 0,1 m rovina </t>
  </si>
  <si>
    <t>111 25-1111.R00</t>
  </si>
  <si>
    <t xml:space="preserve">Drcení ořezaných větví průměru do 10 cm </t>
  </si>
  <si>
    <t>m3</t>
  </si>
  <si>
    <t>185 80-1112.R00</t>
  </si>
  <si>
    <t xml:space="preserve">Shrabování listí v rovině ve vrstvě do 10 cm </t>
  </si>
  <si>
    <t>184 80-6112.R00</t>
  </si>
  <si>
    <t xml:space="preserve">Řez průklestem netrnitých stromů D koruny do 4 m </t>
  </si>
  <si>
    <t>kus</t>
  </si>
  <si>
    <t>182 30-3113.R00</t>
  </si>
  <si>
    <t xml:space="preserve">Doplnění ornice tl. do 5 cm na svahu 1 : 1 </t>
  </si>
  <si>
    <t>184-001</t>
  </si>
  <si>
    <t>DOD- rostlin - juniperus communis repanda h 10cm, š 30 cm</t>
  </si>
  <si>
    <t>184 10-2112.R00</t>
  </si>
  <si>
    <t xml:space="preserve">Výsadba dřevin s balem D do 30 cm, v rovině </t>
  </si>
  <si>
    <t>113 20-2111.R00</t>
  </si>
  <si>
    <t xml:space="preserve">Vytrhání obrub z krajníků nebo obrubníků stojatých </t>
  </si>
  <si>
    <t>m</t>
  </si>
  <si>
    <t>113 10-6121.R00</t>
  </si>
  <si>
    <t xml:space="preserve">Rozebrání dlažeb z betonových dlaždic na sucho </t>
  </si>
  <si>
    <t>121 10-1100.R00</t>
  </si>
  <si>
    <t xml:space="preserve">Sejmutí ornice, pl. do 400 m2, přemístění do 50 m </t>
  </si>
  <si>
    <t>162 20-1101.R00</t>
  </si>
  <si>
    <t xml:space="preserve">Vodorovné přemístění výkopku z hor.1-4 do 20 m </t>
  </si>
  <si>
    <t>139 60-0011.RAA</t>
  </si>
  <si>
    <t>Ruční výkop v hornině 1-2 hloubka do 1 m, odvoz kolečkem do 20 m</t>
  </si>
  <si>
    <t>2</t>
  </si>
  <si>
    <t>Základy,zvláštní zakládání</t>
  </si>
  <si>
    <t>215 90-1101.R00</t>
  </si>
  <si>
    <t xml:space="preserve">Zhutnění podloží z hornin nesoudržných do 92% PS </t>
  </si>
  <si>
    <t>5</t>
  </si>
  <si>
    <t>Komunikace</t>
  </si>
  <si>
    <t>564 65-1111.R00</t>
  </si>
  <si>
    <t xml:space="preserve">Podklad z kameniva drceného 63-125 mm, tl. 15 cm </t>
  </si>
  <si>
    <t>577-001</t>
  </si>
  <si>
    <t xml:space="preserve">Beton asfal.ACO  (ABJ II),,tl. 10 cm </t>
  </si>
  <si>
    <t>564 85-1111.R00</t>
  </si>
  <si>
    <t xml:space="preserve">Podklad ze štěrkodrti po zhutnění tloušťky 15 cm </t>
  </si>
  <si>
    <t>596 21-5021.R00</t>
  </si>
  <si>
    <t xml:space="preserve">Kladení zámkové dlažby tl. 6 cm do drtě tl. 4 cm </t>
  </si>
  <si>
    <t>592-48000</t>
  </si>
  <si>
    <t xml:space="preserve">Dlažba zámková, tl. 6 cm přírodní </t>
  </si>
  <si>
    <t>91</t>
  </si>
  <si>
    <t>Doplňující práce na komunikaci</t>
  </si>
  <si>
    <t>919 73-5123.R00</t>
  </si>
  <si>
    <t xml:space="preserve">Řezání stávajícího betonového krytu tl. 10 - 15 cm </t>
  </si>
  <si>
    <t>918 10-1111.R00</t>
  </si>
  <si>
    <t xml:space="preserve">Lože pod obrubníky nebo obruby dlažeb z B 12,5 </t>
  </si>
  <si>
    <t>592-17010</t>
  </si>
  <si>
    <t xml:space="preserve">Obrubník silniční betonový 150x250x1000 mm </t>
  </si>
  <si>
    <t>97</t>
  </si>
  <si>
    <t>Prorážení otvorů</t>
  </si>
  <si>
    <t>979 08-1111.R00</t>
  </si>
  <si>
    <t xml:space="preserve">Odvoz suti a vybour. hmot na skládku do 1 km </t>
  </si>
  <si>
    <t>t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</si>
  <si>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</si>
  <si>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</si>
  <si>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</si>
  <si>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</si>
  <si>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08-1121.R00</t>
  </si>
  <si>
    <t xml:space="preserve">Příplatek k odvozu za každý další 1 km </t>
  </si>
  <si>
    <t>979 98-1101.R00</t>
  </si>
  <si>
    <t xml:space="preserve">Kontejner, suť bez příměsí, odvoz a likvidace, 3 t </t>
  </si>
  <si>
    <t>979 99-9999.R00</t>
  </si>
  <si>
    <t xml:space="preserve">Poplatek za skladku 10 % příměsí - </t>
  </si>
  <si>
    <t>979 08-2212.R00</t>
  </si>
  <si>
    <t xml:space="preserve">Vodorovná doprava suti po suchu do 50 m </t>
  </si>
  <si>
    <t>979 08-7213.R00</t>
  </si>
  <si>
    <t xml:space="preserve">Nakládání vybouraných hmot na dopravní prostředky </t>
  </si>
  <si>
    <t>766</t>
  </si>
  <si>
    <t>Konstrukce truhlářské</t>
  </si>
  <si>
    <t>592-001</t>
  </si>
  <si>
    <t>DOD PRKNO SM IMPREGNOVANÉ + 2x lazura 1500x160x35</t>
  </si>
  <si>
    <t>592-002</t>
  </si>
  <si>
    <t>DOD PRKNO SM IMPREGNOVANÉ + 2x lazura 1500x90x35</t>
  </si>
  <si>
    <t>592-003</t>
  </si>
  <si>
    <t>DOD PRKNO SM IMPREGNOVANÉ + 2x lazura 1500x80x35</t>
  </si>
  <si>
    <t>592-004</t>
  </si>
  <si>
    <t>montážní materiál - pz šroub vratový 6x50 podložka a matice</t>
  </si>
  <si>
    <t>592-005</t>
  </si>
  <si>
    <t xml:space="preserve">demontáž stávajících laviček </t>
  </si>
  <si>
    <t>592-006</t>
  </si>
  <si>
    <t xml:space="preserve">montáž a kompletace laviček dl. 1600 mm </t>
  </si>
  <si>
    <t>783</t>
  </si>
  <si>
    <t>Nátěry</t>
  </si>
  <si>
    <t>783 40-1811.R00</t>
  </si>
  <si>
    <t xml:space="preserve">Odstranění nátěru z potrubí DN do 50 mm </t>
  </si>
  <si>
    <t>783 42-4140.R00</t>
  </si>
  <si>
    <t xml:space="preserve">Nátěr syntetický potrubí do DN 50 mm  Z + 2x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</si>
</sst>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H28" sqref="H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101963.21140000003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19583.3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121546.51140000003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121546.51140000003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121546.51140000003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SUM(C22)</f>
        <v>121546.51140000003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25524.799999999999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147072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A19" sqref="A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- ARABSKÁ SPOLEČNÉ VENKOVNÍ PROSTORY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 A,B,C,D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1</v>
      </c>
      <c r="B7" s="86" t="str">
        <f>Položky!C7</f>
        <v>Zemní práce</v>
      </c>
      <c r="C7" s="87"/>
      <c r="D7" s="88"/>
      <c r="E7" s="172">
        <f>Položky!BA23</f>
        <v>42472.733400000005</v>
      </c>
      <c r="F7" s="173">
        <f>Položky!BB23</f>
        <v>0</v>
      </c>
      <c r="G7" s="173">
        <f>Položky!BC23</f>
        <v>0</v>
      </c>
      <c r="H7" s="173">
        <f>Položky!BD23</f>
        <v>0</v>
      </c>
      <c r="I7" s="174">
        <f>Položky!BE23</f>
        <v>0</v>
      </c>
    </row>
    <row r="8" spans="1:57" s="11" customFormat="1" x14ac:dyDescent="0.2">
      <c r="A8" s="171" t="str">
        <f>Položky!B24</f>
        <v>2</v>
      </c>
      <c r="B8" s="86" t="str">
        <f>Položky!C24</f>
        <v>Základy,zvláštní zakládání</v>
      </c>
      <c r="C8" s="87"/>
      <c r="D8" s="88"/>
      <c r="E8" s="172">
        <f>Položky!BA26</f>
        <v>57.231999999999999</v>
      </c>
      <c r="F8" s="173">
        <f>Položky!BB26</f>
        <v>0</v>
      </c>
      <c r="G8" s="173">
        <f>Položky!BC26</f>
        <v>0</v>
      </c>
      <c r="H8" s="173">
        <f>Položky!BD26</f>
        <v>0</v>
      </c>
      <c r="I8" s="174">
        <f>Položky!BE26</f>
        <v>0</v>
      </c>
    </row>
    <row r="9" spans="1:57" s="11" customFormat="1" x14ac:dyDescent="0.2">
      <c r="A9" s="171" t="str">
        <f>Položky!B27</f>
        <v>5</v>
      </c>
      <c r="B9" s="86" t="str">
        <f>Položky!C27</f>
        <v>Komunikace</v>
      </c>
      <c r="C9" s="87"/>
      <c r="D9" s="88"/>
      <c r="E9" s="172">
        <f>Položky!BA33</f>
        <v>24977.385999999999</v>
      </c>
      <c r="F9" s="173">
        <f>Položky!BB33</f>
        <v>0</v>
      </c>
      <c r="G9" s="173">
        <f>Položky!BC33</f>
        <v>0</v>
      </c>
      <c r="H9" s="173">
        <f>Položky!BD33</f>
        <v>0</v>
      </c>
      <c r="I9" s="174">
        <f>Položky!BE33</f>
        <v>0</v>
      </c>
    </row>
    <row r="10" spans="1:57" s="11" customFormat="1" x14ac:dyDescent="0.2">
      <c r="A10" s="171" t="str">
        <f>Položky!B34</f>
        <v>91</v>
      </c>
      <c r="B10" s="86" t="str">
        <f>Položky!C34</f>
        <v>Doplňující práce na komunikaci</v>
      </c>
      <c r="C10" s="87"/>
      <c r="D10" s="88"/>
      <c r="E10" s="172">
        <f>Položky!BA38</f>
        <v>5248.74</v>
      </c>
      <c r="F10" s="173">
        <f>Položky!BB38</f>
        <v>0</v>
      </c>
      <c r="G10" s="173">
        <f>Položky!BC38</f>
        <v>0</v>
      </c>
      <c r="H10" s="173">
        <f>Položky!BD38</f>
        <v>0</v>
      </c>
      <c r="I10" s="174">
        <f>Položky!BE38</f>
        <v>0</v>
      </c>
    </row>
    <row r="11" spans="1:57" s="11" customFormat="1" x14ac:dyDescent="0.2">
      <c r="A11" s="171" t="str">
        <f>Položky!B39</f>
        <v>97</v>
      </c>
      <c r="B11" s="86" t="str">
        <f>Položky!C39</f>
        <v>Prorážení otvorů</v>
      </c>
      <c r="C11" s="87"/>
      <c r="D11" s="88"/>
      <c r="E11" s="172">
        <f>Položky!BA48</f>
        <v>29207.120000000003</v>
      </c>
      <c r="F11" s="173">
        <f>Položky!BB48</f>
        <v>0</v>
      </c>
      <c r="G11" s="173">
        <f>Položky!BC48</f>
        <v>0</v>
      </c>
      <c r="H11" s="173">
        <f>Položky!BD48</f>
        <v>0</v>
      </c>
      <c r="I11" s="174">
        <f>Položky!BE48</f>
        <v>0</v>
      </c>
    </row>
    <row r="12" spans="1:57" s="11" customFormat="1" x14ac:dyDescent="0.2">
      <c r="A12" s="171" t="str">
        <f>Položky!B49</f>
        <v>766</v>
      </c>
      <c r="B12" s="86" t="str">
        <f>Položky!C49</f>
        <v>Konstrukce truhlářské</v>
      </c>
      <c r="C12" s="87"/>
      <c r="D12" s="88"/>
      <c r="E12" s="172">
        <f>Položky!BA56</f>
        <v>0</v>
      </c>
      <c r="F12" s="173">
        <f>Položky!BB56</f>
        <v>12640</v>
      </c>
      <c r="G12" s="173">
        <f>Položky!BC56</f>
        <v>0</v>
      </c>
      <c r="H12" s="173">
        <f>Položky!BD56</f>
        <v>0</v>
      </c>
      <c r="I12" s="174">
        <f>Položky!BE56</f>
        <v>0</v>
      </c>
    </row>
    <row r="13" spans="1:57" s="11" customFormat="1" ht="13.5" thickBot="1" x14ac:dyDescent="0.25">
      <c r="A13" s="171" t="str">
        <f>Položky!B57</f>
        <v>783</v>
      </c>
      <c r="B13" s="86" t="str">
        <f>Položky!C57</f>
        <v>Nátěry</v>
      </c>
      <c r="C13" s="87"/>
      <c r="D13" s="88"/>
      <c r="E13" s="172">
        <f>Položky!BA60</f>
        <v>0</v>
      </c>
      <c r="F13" s="173">
        <f>Položky!BB60</f>
        <v>6943.2999999999993</v>
      </c>
      <c r="G13" s="173">
        <f>Položky!BC60</f>
        <v>0</v>
      </c>
      <c r="H13" s="173">
        <f>Položky!BD60</f>
        <v>0</v>
      </c>
      <c r="I13" s="174">
        <f>Položky!BE60</f>
        <v>0</v>
      </c>
    </row>
    <row r="14" spans="1:57" s="94" customFormat="1" ht="13.5" thickBot="1" x14ac:dyDescent="0.25">
      <c r="A14" s="89"/>
      <c r="B14" s="81" t="s">
        <v>50</v>
      </c>
      <c r="C14" s="81"/>
      <c r="D14" s="90"/>
      <c r="E14" s="91">
        <f>SUM(E7:E13)</f>
        <v>101963.21140000003</v>
      </c>
      <c r="F14" s="92">
        <f>SUM(F7:F13)</f>
        <v>19583.3</v>
      </c>
      <c r="G14" s="92">
        <f>SUM(G7:G13)</f>
        <v>0</v>
      </c>
      <c r="H14" s="92">
        <f>SUM(H7:H13)</f>
        <v>0</v>
      </c>
      <c r="I14" s="93">
        <f>SUM(I7:I13)</f>
        <v>0</v>
      </c>
    </row>
    <row r="15" spans="1:57" x14ac:dyDescent="0.2">
      <c r="A15" s="87"/>
      <c r="B15" s="87"/>
      <c r="C15" s="87"/>
      <c r="D15" s="87"/>
      <c r="E15" s="87"/>
      <c r="F15" s="87"/>
      <c r="G15" s="87"/>
      <c r="H15" s="87"/>
      <c r="I15" s="87"/>
    </row>
    <row r="16" spans="1:57" ht="19.5" customHeight="1" x14ac:dyDescent="0.25">
      <c r="A16" s="95" t="s">
        <v>51</v>
      </c>
      <c r="B16" s="95"/>
      <c r="C16" s="95"/>
      <c r="D16" s="95"/>
      <c r="E16" s="95"/>
      <c r="F16" s="95"/>
      <c r="G16" s="96"/>
      <c r="H16" s="95"/>
      <c r="I16" s="95"/>
      <c r="BA16" s="30"/>
      <c r="BB16" s="30"/>
      <c r="BC16" s="30"/>
      <c r="BD16" s="30"/>
      <c r="BE16" s="30"/>
    </row>
    <row r="17" spans="1:53" ht="13.5" thickBot="1" x14ac:dyDescent="0.25">
      <c r="A17" s="97"/>
      <c r="B17" s="97"/>
      <c r="C17" s="97"/>
      <c r="D17" s="97"/>
      <c r="E17" s="97"/>
      <c r="F17" s="97"/>
      <c r="G17" s="97"/>
      <c r="H17" s="97"/>
      <c r="I17" s="97"/>
    </row>
    <row r="18" spans="1:53" x14ac:dyDescent="0.2">
      <c r="A18" s="98" t="s">
        <v>52</v>
      </c>
      <c r="B18" s="99"/>
      <c r="C18" s="99"/>
      <c r="D18" s="100"/>
      <c r="E18" s="101" t="s">
        <v>53</v>
      </c>
      <c r="F18" s="102" t="s">
        <v>54</v>
      </c>
      <c r="G18" s="103" t="s">
        <v>55</v>
      </c>
      <c r="H18" s="104"/>
      <c r="I18" s="105" t="s">
        <v>53</v>
      </c>
    </row>
    <row r="19" spans="1:53" x14ac:dyDescent="0.2">
      <c r="A19" s="106"/>
      <c r="B19" s="107"/>
      <c r="C19" s="107"/>
      <c r="D19" s="108"/>
      <c r="E19" s="109"/>
      <c r="F19" s="110"/>
      <c r="G19" s="111">
        <f>CHOOSE(BA19+1,HSV+PSV,HSV+PSV+Mont,HSV+PSV+Dodavka+Mont,HSV,PSV,Mont,Dodavka,Mont+Dodavka,0)</f>
        <v>0</v>
      </c>
      <c r="H19" s="112"/>
      <c r="I19" s="113">
        <f>E19+F19*G19/100</f>
        <v>0</v>
      </c>
      <c r="BA19">
        <v>8</v>
      </c>
    </row>
    <row r="20" spans="1:53" ht="13.5" thickBot="1" x14ac:dyDescent="0.25">
      <c r="A20" s="114"/>
      <c r="B20" s="115" t="s">
        <v>56</v>
      </c>
      <c r="C20" s="116"/>
      <c r="D20" s="117"/>
      <c r="E20" s="118"/>
      <c r="F20" s="119"/>
      <c r="G20" s="119"/>
      <c r="H20" s="188">
        <f>SUM(H19:H19)</f>
        <v>0</v>
      </c>
      <c r="I20" s="189"/>
    </row>
    <row r="21" spans="1:53" x14ac:dyDescent="0.2">
      <c r="A21" s="97"/>
      <c r="B21" s="97"/>
      <c r="C21" s="97"/>
      <c r="D21" s="97"/>
      <c r="E21" s="97"/>
      <c r="F21" s="97"/>
      <c r="G21" s="97"/>
      <c r="H21" s="97"/>
      <c r="I21" s="97"/>
    </row>
    <row r="22" spans="1:53" x14ac:dyDescent="0.2">
      <c r="B22" s="94"/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3"/>
  <sheetViews>
    <sheetView showGridLines="0" showZeros="0" tabSelected="1" zoomScaleNormal="100" workbookViewId="0">
      <selection activeCell="G60" sqref="G60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- ARABSKÁ SPOLEČNÉ VENKOVNÍ PROSTORY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A,B,C,D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507</v>
      </c>
      <c r="F8" s="155">
        <v>4.8</v>
      </c>
      <c r="G8" s="156">
        <f t="shared" ref="G8:G22" si="0">E8*F8</f>
        <v>2433.6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22" si="1">IF(AZ8=1,G8,0)</f>
        <v>2433.6</v>
      </c>
      <c r="BB8" s="123">
        <f t="shared" ref="BB8:BB22" si="2">IF(AZ8=2,G8,0)</f>
        <v>0</v>
      </c>
      <c r="BC8" s="123">
        <f t="shared" ref="BC8:BC22" si="3">IF(AZ8=3,G8,0)</f>
        <v>0</v>
      </c>
      <c r="BD8" s="123">
        <f t="shared" ref="BD8:BD22" si="4">IF(AZ8=4,G8,0)</f>
        <v>0</v>
      </c>
      <c r="BE8" s="123">
        <f t="shared" ref="BE8:BE22" si="5">IF(AZ8=5,G8,0)</f>
        <v>0</v>
      </c>
      <c r="CZ8" s="123">
        <v>0</v>
      </c>
    </row>
    <row r="9" spans="1:104" x14ac:dyDescent="0.2">
      <c r="A9" s="151">
        <v>2</v>
      </c>
      <c r="B9" s="152" t="s">
        <v>75</v>
      </c>
      <c r="C9" s="153" t="s">
        <v>76</v>
      </c>
      <c r="D9" s="154" t="s">
        <v>74</v>
      </c>
      <c r="E9" s="155">
        <v>507</v>
      </c>
      <c r="F9" s="155">
        <v>46</v>
      </c>
      <c r="G9" s="156">
        <f t="shared" si="0"/>
        <v>23322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23322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x14ac:dyDescent="0.2">
      <c r="A10" s="151">
        <v>3</v>
      </c>
      <c r="B10" s="152" t="s">
        <v>77</v>
      </c>
      <c r="C10" s="153" t="s">
        <v>78</v>
      </c>
      <c r="D10" s="154" t="s">
        <v>74</v>
      </c>
      <c r="E10" s="155">
        <v>19</v>
      </c>
      <c r="F10" s="155">
        <v>56.21</v>
      </c>
      <c r="G10" s="156">
        <f t="shared" si="0"/>
        <v>1067.99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1067.99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x14ac:dyDescent="0.2">
      <c r="A11" s="151">
        <v>4</v>
      </c>
      <c r="B11" s="152" t="s">
        <v>79</v>
      </c>
      <c r="C11" s="153" t="s">
        <v>80</v>
      </c>
      <c r="D11" s="154" t="s">
        <v>74</v>
      </c>
      <c r="E11" s="155">
        <v>19</v>
      </c>
      <c r="F11" s="155">
        <v>28.54</v>
      </c>
      <c r="G11" s="156">
        <f t="shared" si="0"/>
        <v>542.26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542.26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x14ac:dyDescent="0.2">
      <c r="A12" s="151">
        <v>5</v>
      </c>
      <c r="B12" s="152" t="s">
        <v>81</v>
      </c>
      <c r="C12" s="153" t="s">
        <v>82</v>
      </c>
      <c r="D12" s="154" t="s">
        <v>83</v>
      </c>
      <c r="E12" s="155">
        <v>10</v>
      </c>
      <c r="F12" s="155">
        <v>565</v>
      </c>
      <c r="G12" s="156">
        <f t="shared" si="0"/>
        <v>5650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5650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x14ac:dyDescent="0.2">
      <c r="A13" s="151">
        <v>6</v>
      </c>
      <c r="B13" s="152" t="s">
        <v>84</v>
      </c>
      <c r="C13" s="153" t="s">
        <v>85</v>
      </c>
      <c r="D13" s="154" t="s">
        <v>74</v>
      </c>
      <c r="E13" s="155">
        <v>200</v>
      </c>
      <c r="F13" s="155">
        <v>12.5</v>
      </c>
      <c r="G13" s="156">
        <f t="shared" si="0"/>
        <v>2500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2500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x14ac:dyDescent="0.2">
      <c r="A14" s="151">
        <v>7</v>
      </c>
      <c r="B14" s="152" t="s">
        <v>86</v>
      </c>
      <c r="C14" s="153" t="s">
        <v>87</v>
      </c>
      <c r="D14" s="154" t="s">
        <v>88</v>
      </c>
      <c r="E14" s="155">
        <v>15</v>
      </c>
      <c r="F14" s="155">
        <v>150</v>
      </c>
      <c r="G14" s="156">
        <f t="shared" si="0"/>
        <v>2250</v>
      </c>
      <c r="O14" s="150">
        <v>2</v>
      </c>
      <c r="AA14" s="123">
        <v>12</v>
      </c>
      <c r="AB14" s="123">
        <v>0</v>
      </c>
      <c r="AC14" s="123">
        <v>7</v>
      </c>
      <c r="AZ14" s="123">
        <v>1</v>
      </c>
      <c r="BA14" s="123">
        <f t="shared" si="1"/>
        <v>2250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x14ac:dyDescent="0.2">
      <c r="A15" s="151">
        <v>8</v>
      </c>
      <c r="B15" s="152" t="s">
        <v>89</v>
      </c>
      <c r="C15" s="153" t="s">
        <v>90</v>
      </c>
      <c r="D15" s="154" t="s">
        <v>74</v>
      </c>
      <c r="E15" s="155">
        <v>19</v>
      </c>
      <c r="F15" s="155">
        <v>55.6</v>
      </c>
      <c r="G15" s="156">
        <f t="shared" si="0"/>
        <v>1056.4000000000001</v>
      </c>
      <c r="O15" s="150">
        <v>2</v>
      </c>
      <c r="AA15" s="123">
        <v>12</v>
      </c>
      <c r="AB15" s="123">
        <v>0</v>
      </c>
      <c r="AC15" s="123">
        <v>8</v>
      </c>
      <c r="AZ15" s="123">
        <v>1</v>
      </c>
      <c r="BA15" s="123">
        <f t="shared" si="1"/>
        <v>1056.4000000000001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ht="22.5" x14ac:dyDescent="0.2">
      <c r="A16" s="151">
        <v>9</v>
      </c>
      <c r="B16" s="152" t="s">
        <v>91</v>
      </c>
      <c r="C16" s="153" t="s">
        <v>92</v>
      </c>
      <c r="D16" s="154" t="s">
        <v>68</v>
      </c>
      <c r="E16" s="155">
        <v>4</v>
      </c>
      <c r="F16" s="155">
        <v>156</v>
      </c>
      <c r="G16" s="156">
        <f t="shared" si="0"/>
        <v>624</v>
      </c>
      <c r="O16" s="150">
        <v>2</v>
      </c>
      <c r="AA16" s="123">
        <v>12</v>
      </c>
      <c r="AB16" s="123">
        <v>0</v>
      </c>
      <c r="AC16" s="123">
        <v>9</v>
      </c>
      <c r="AZ16" s="123">
        <v>1</v>
      </c>
      <c r="BA16" s="123">
        <f t="shared" si="1"/>
        <v>624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0</v>
      </c>
    </row>
    <row r="17" spans="1:104" x14ac:dyDescent="0.2">
      <c r="A17" s="151">
        <v>10</v>
      </c>
      <c r="B17" s="152" t="s">
        <v>93</v>
      </c>
      <c r="C17" s="153" t="s">
        <v>94</v>
      </c>
      <c r="D17" s="154" t="s">
        <v>88</v>
      </c>
      <c r="E17" s="155">
        <v>4</v>
      </c>
      <c r="F17" s="155">
        <v>75</v>
      </c>
      <c r="G17" s="156">
        <f t="shared" si="0"/>
        <v>300</v>
      </c>
      <c r="O17" s="150">
        <v>2</v>
      </c>
      <c r="AA17" s="123">
        <v>12</v>
      </c>
      <c r="AB17" s="123">
        <v>0</v>
      </c>
      <c r="AC17" s="123">
        <v>10</v>
      </c>
      <c r="AZ17" s="123">
        <v>1</v>
      </c>
      <c r="BA17" s="123">
        <f t="shared" si="1"/>
        <v>300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x14ac:dyDescent="0.2">
      <c r="A18" s="151">
        <v>11</v>
      </c>
      <c r="B18" s="152" t="s">
        <v>95</v>
      </c>
      <c r="C18" s="153" t="s">
        <v>96</v>
      </c>
      <c r="D18" s="154" t="s">
        <v>97</v>
      </c>
      <c r="E18" s="155">
        <v>10</v>
      </c>
      <c r="F18" s="155">
        <v>48</v>
      </c>
      <c r="G18" s="156">
        <f t="shared" si="0"/>
        <v>480</v>
      </c>
      <c r="O18" s="150">
        <v>2</v>
      </c>
      <c r="AA18" s="123">
        <v>12</v>
      </c>
      <c r="AB18" s="123">
        <v>0</v>
      </c>
      <c r="AC18" s="123">
        <v>11</v>
      </c>
      <c r="AZ18" s="123">
        <v>1</v>
      </c>
      <c r="BA18" s="123">
        <f t="shared" si="1"/>
        <v>480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0</v>
      </c>
    </row>
    <row r="19" spans="1:104" x14ac:dyDescent="0.2">
      <c r="A19" s="151">
        <v>12</v>
      </c>
      <c r="B19" s="152" t="s">
        <v>98</v>
      </c>
      <c r="C19" s="153" t="s">
        <v>99</v>
      </c>
      <c r="D19" s="154" t="s">
        <v>74</v>
      </c>
      <c r="E19" s="155">
        <v>2.5</v>
      </c>
      <c r="F19" s="155">
        <v>36.1</v>
      </c>
      <c r="G19" s="156">
        <f t="shared" si="0"/>
        <v>90.25</v>
      </c>
      <c r="O19" s="150">
        <v>2</v>
      </c>
      <c r="AA19" s="123">
        <v>12</v>
      </c>
      <c r="AB19" s="123">
        <v>0</v>
      </c>
      <c r="AC19" s="123">
        <v>12</v>
      </c>
      <c r="AZ19" s="123">
        <v>1</v>
      </c>
      <c r="BA19" s="123">
        <f t="shared" si="1"/>
        <v>90.25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0</v>
      </c>
    </row>
    <row r="20" spans="1:104" x14ac:dyDescent="0.2">
      <c r="A20" s="151">
        <v>13</v>
      </c>
      <c r="B20" s="152" t="s">
        <v>100</v>
      </c>
      <c r="C20" s="153" t="s">
        <v>101</v>
      </c>
      <c r="D20" s="154" t="s">
        <v>83</v>
      </c>
      <c r="E20" s="155">
        <v>2.5</v>
      </c>
      <c r="F20" s="155">
        <v>74.150000000000006</v>
      </c>
      <c r="G20" s="156">
        <f t="shared" si="0"/>
        <v>185.375</v>
      </c>
      <c r="O20" s="150">
        <v>2</v>
      </c>
      <c r="AA20" s="123">
        <v>12</v>
      </c>
      <c r="AB20" s="123">
        <v>0</v>
      </c>
      <c r="AC20" s="123">
        <v>13</v>
      </c>
      <c r="AZ20" s="123">
        <v>1</v>
      </c>
      <c r="BA20" s="123">
        <f t="shared" si="1"/>
        <v>185.375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0</v>
      </c>
    </row>
    <row r="21" spans="1:104" x14ac:dyDescent="0.2">
      <c r="A21" s="151">
        <v>14</v>
      </c>
      <c r="B21" s="152" t="s">
        <v>102</v>
      </c>
      <c r="C21" s="153" t="s">
        <v>103</v>
      </c>
      <c r="D21" s="154" t="s">
        <v>83</v>
      </c>
      <c r="E21" s="155">
        <v>2.94</v>
      </c>
      <c r="F21" s="155">
        <v>25.36</v>
      </c>
      <c r="G21" s="156">
        <f t="shared" si="0"/>
        <v>74.558399999999992</v>
      </c>
      <c r="O21" s="150">
        <v>2</v>
      </c>
      <c r="AA21" s="123">
        <v>12</v>
      </c>
      <c r="AB21" s="123">
        <v>0</v>
      </c>
      <c r="AC21" s="123">
        <v>14</v>
      </c>
      <c r="AZ21" s="123">
        <v>1</v>
      </c>
      <c r="BA21" s="123">
        <f t="shared" si="1"/>
        <v>74.558399999999992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0</v>
      </c>
    </row>
    <row r="22" spans="1:104" ht="22.5" x14ac:dyDescent="0.2">
      <c r="A22" s="151">
        <v>15</v>
      </c>
      <c r="B22" s="152" t="s">
        <v>104</v>
      </c>
      <c r="C22" s="153" t="s">
        <v>105</v>
      </c>
      <c r="D22" s="154" t="s">
        <v>83</v>
      </c>
      <c r="E22" s="155">
        <v>2.94</v>
      </c>
      <c r="F22" s="155">
        <v>645</v>
      </c>
      <c r="G22" s="156">
        <f t="shared" si="0"/>
        <v>1896.3</v>
      </c>
      <c r="O22" s="150">
        <v>2</v>
      </c>
      <c r="AA22" s="123">
        <v>12</v>
      </c>
      <c r="AB22" s="123">
        <v>0</v>
      </c>
      <c r="AC22" s="123">
        <v>15</v>
      </c>
      <c r="AZ22" s="123">
        <v>1</v>
      </c>
      <c r="BA22" s="123">
        <f t="shared" si="1"/>
        <v>1896.3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0</v>
      </c>
    </row>
    <row r="23" spans="1:104" x14ac:dyDescent="0.2">
      <c r="A23" s="157"/>
      <c r="B23" s="158" t="s">
        <v>69</v>
      </c>
      <c r="C23" s="159" t="str">
        <f>CONCATENATE(B7," ",C7)</f>
        <v>1 Zemní práce</v>
      </c>
      <c r="D23" s="157"/>
      <c r="E23" s="160"/>
      <c r="F23" s="160"/>
      <c r="G23" s="161">
        <f>SUM(G7:G22)</f>
        <v>42472.733400000005</v>
      </c>
      <c r="O23" s="150">
        <v>4</v>
      </c>
      <c r="BA23" s="162">
        <f>SUM(BA7:BA22)</f>
        <v>42472.733400000005</v>
      </c>
      <c r="BB23" s="162">
        <f>SUM(BB7:BB22)</f>
        <v>0</v>
      </c>
      <c r="BC23" s="162">
        <f>SUM(BC7:BC22)</f>
        <v>0</v>
      </c>
      <c r="BD23" s="162">
        <f>SUM(BD7:BD22)</f>
        <v>0</v>
      </c>
      <c r="BE23" s="162">
        <f>SUM(BE7:BE22)</f>
        <v>0</v>
      </c>
    </row>
    <row r="24" spans="1:104" x14ac:dyDescent="0.2">
      <c r="A24" s="143" t="s">
        <v>65</v>
      </c>
      <c r="B24" s="144" t="s">
        <v>106</v>
      </c>
      <c r="C24" s="145" t="s">
        <v>107</v>
      </c>
      <c r="D24" s="146"/>
      <c r="E24" s="147"/>
      <c r="F24" s="147"/>
      <c r="G24" s="148"/>
      <c r="H24" s="149"/>
      <c r="I24" s="149"/>
      <c r="O24" s="150">
        <v>1</v>
      </c>
    </row>
    <row r="25" spans="1:104" x14ac:dyDescent="0.2">
      <c r="A25" s="151">
        <v>16</v>
      </c>
      <c r="B25" s="152" t="s">
        <v>108</v>
      </c>
      <c r="C25" s="153" t="s">
        <v>109</v>
      </c>
      <c r="D25" s="154" t="s">
        <v>74</v>
      </c>
      <c r="E25" s="155">
        <v>9.8000000000000007</v>
      </c>
      <c r="F25" s="155">
        <v>5.84</v>
      </c>
      <c r="G25" s="156">
        <f>E25*F25</f>
        <v>57.231999999999999</v>
      </c>
      <c r="O25" s="150">
        <v>2</v>
      </c>
      <c r="AA25" s="123">
        <v>12</v>
      </c>
      <c r="AB25" s="123">
        <v>0</v>
      </c>
      <c r="AC25" s="123">
        <v>16</v>
      </c>
      <c r="AZ25" s="123">
        <v>1</v>
      </c>
      <c r="BA25" s="123">
        <f>IF(AZ25=1,G25,0)</f>
        <v>57.231999999999999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7"/>
      <c r="B26" s="158" t="s">
        <v>69</v>
      </c>
      <c r="C26" s="159" t="str">
        <f>CONCATENATE(B24," ",C24)</f>
        <v>2 Základy,zvláštní zakládání</v>
      </c>
      <c r="D26" s="157"/>
      <c r="E26" s="160"/>
      <c r="F26" s="160"/>
      <c r="G26" s="161">
        <f>SUM(G24:G25)</f>
        <v>57.231999999999999</v>
      </c>
      <c r="O26" s="150">
        <v>4</v>
      </c>
      <c r="BA26" s="162">
        <f>SUM(BA24:BA25)</f>
        <v>57.231999999999999</v>
      </c>
      <c r="BB26" s="162">
        <f>SUM(BB24:BB25)</f>
        <v>0</v>
      </c>
      <c r="BC26" s="162">
        <f>SUM(BC24:BC25)</f>
        <v>0</v>
      </c>
      <c r="BD26" s="162">
        <f>SUM(BD24:BD25)</f>
        <v>0</v>
      </c>
      <c r="BE26" s="162">
        <f>SUM(BE24:BE25)</f>
        <v>0</v>
      </c>
    </row>
    <row r="27" spans="1:104" x14ac:dyDescent="0.2">
      <c r="A27" s="143" t="s">
        <v>65</v>
      </c>
      <c r="B27" s="144" t="s">
        <v>110</v>
      </c>
      <c r="C27" s="145" t="s">
        <v>111</v>
      </c>
      <c r="D27" s="146"/>
      <c r="E27" s="147"/>
      <c r="F27" s="147"/>
      <c r="G27" s="148"/>
      <c r="H27" s="149"/>
      <c r="I27" s="149"/>
      <c r="O27" s="150">
        <v>1</v>
      </c>
    </row>
    <row r="28" spans="1:104" x14ac:dyDescent="0.2">
      <c r="A28" s="151">
        <v>17</v>
      </c>
      <c r="B28" s="152" t="s">
        <v>112</v>
      </c>
      <c r="C28" s="153" t="s">
        <v>113</v>
      </c>
      <c r="D28" s="154" t="s">
        <v>74</v>
      </c>
      <c r="E28" s="155">
        <v>19</v>
      </c>
      <c r="F28" s="155">
        <v>116</v>
      </c>
      <c r="G28" s="156">
        <f>E28*F28</f>
        <v>2204</v>
      </c>
      <c r="O28" s="150">
        <v>2</v>
      </c>
      <c r="AA28" s="123">
        <v>12</v>
      </c>
      <c r="AB28" s="123">
        <v>0</v>
      </c>
      <c r="AC28" s="123">
        <v>17</v>
      </c>
      <c r="AZ28" s="123">
        <v>1</v>
      </c>
      <c r="BA28" s="123">
        <f>IF(AZ28=1,G28,0)</f>
        <v>2204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0.28899999999999998</v>
      </c>
    </row>
    <row r="29" spans="1:104" x14ac:dyDescent="0.2">
      <c r="A29" s="151">
        <v>18</v>
      </c>
      <c r="B29" s="152" t="s">
        <v>114</v>
      </c>
      <c r="C29" s="153" t="s">
        <v>115</v>
      </c>
      <c r="D29" s="154" t="s">
        <v>74</v>
      </c>
      <c r="E29" s="155">
        <v>19</v>
      </c>
      <c r="F29" s="155">
        <v>798</v>
      </c>
      <c r="G29" s="156">
        <f>E29*F29</f>
        <v>15162</v>
      </c>
      <c r="O29" s="150">
        <v>2</v>
      </c>
      <c r="AA29" s="123">
        <v>12</v>
      </c>
      <c r="AB29" s="123">
        <v>0</v>
      </c>
      <c r="AC29" s="123">
        <v>18</v>
      </c>
      <c r="AZ29" s="123">
        <v>1</v>
      </c>
      <c r="BA29" s="123">
        <f>IF(AZ29=1,G29,0)</f>
        <v>15162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0.10373</v>
      </c>
    </row>
    <row r="30" spans="1:104" x14ac:dyDescent="0.2">
      <c r="A30" s="151">
        <v>19</v>
      </c>
      <c r="B30" s="152" t="s">
        <v>116</v>
      </c>
      <c r="C30" s="153" t="s">
        <v>117</v>
      </c>
      <c r="D30" s="154" t="s">
        <v>74</v>
      </c>
      <c r="E30" s="155">
        <v>19</v>
      </c>
      <c r="F30" s="155">
        <v>142.22999999999999</v>
      </c>
      <c r="G30" s="156">
        <f>E30*F30</f>
        <v>2702.37</v>
      </c>
      <c r="O30" s="150">
        <v>2</v>
      </c>
      <c r="AA30" s="123">
        <v>12</v>
      </c>
      <c r="AB30" s="123">
        <v>0</v>
      </c>
      <c r="AC30" s="123">
        <v>19</v>
      </c>
      <c r="AZ30" s="123">
        <v>1</v>
      </c>
      <c r="BA30" s="123">
        <f>IF(AZ30=1,G30,0)</f>
        <v>2702.37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0.27994000000000002</v>
      </c>
    </row>
    <row r="31" spans="1:104" x14ac:dyDescent="0.2">
      <c r="A31" s="151">
        <v>20</v>
      </c>
      <c r="B31" s="152" t="s">
        <v>118</v>
      </c>
      <c r="C31" s="153" t="s">
        <v>119</v>
      </c>
      <c r="D31" s="154" t="s">
        <v>74</v>
      </c>
      <c r="E31" s="155">
        <v>9.8000000000000007</v>
      </c>
      <c r="F31" s="155">
        <v>222.38</v>
      </c>
      <c r="G31" s="156">
        <f>E31*F31</f>
        <v>2179.3240000000001</v>
      </c>
      <c r="O31" s="150">
        <v>2</v>
      </c>
      <c r="AA31" s="123">
        <v>12</v>
      </c>
      <c r="AB31" s="123">
        <v>0</v>
      </c>
      <c r="AC31" s="123">
        <v>20</v>
      </c>
      <c r="AZ31" s="123">
        <v>1</v>
      </c>
      <c r="BA31" s="123">
        <f>IF(AZ31=1,G31,0)</f>
        <v>2179.3240000000001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7.3899999999999993E-2</v>
      </c>
    </row>
    <row r="32" spans="1:104" x14ac:dyDescent="0.2">
      <c r="A32" s="151">
        <v>21</v>
      </c>
      <c r="B32" s="152" t="s">
        <v>120</v>
      </c>
      <c r="C32" s="153" t="s">
        <v>121</v>
      </c>
      <c r="D32" s="154" t="s">
        <v>74</v>
      </c>
      <c r="E32" s="155">
        <v>9.8000000000000007</v>
      </c>
      <c r="F32" s="155">
        <v>278.54000000000002</v>
      </c>
      <c r="G32" s="156">
        <f>E32*F32</f>
        <v>2729.6920000000005</v>
      </c>
      <c r="O32" s="150">
        <v>2</v>
      </c>
      <c r="AA32" s="123">
        <v>12</v>
      </c>
      <c r="AB32" s="123">
        <v>1</v>
      </c>
      <c r="AC32" s="123">
        <v>21</v>
      </c>
      <c r="AZ32" s="123">
        <v>1</v>
      </c>
      <c r="BA32" s="123">
        <f>IF(AZ32=1,G32,0)</f>
        <v>2729.6920000000005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0.184</v>
      </c>
    </row>
    <row r="33" spans="1:104" x14ac:dyDescent="0.2">
      <c r="A33" s="157"/>
      <c r="B33" s="158" t="s">
        <v>69</v>
      </c>
      <c r="C33" s="159" t="str">
        <f>CONCATENATE(B27," ",C27)</f>
        <v>5 Komunikace</v>
      </c>
      <c r="D33" s="157"/>
      <c r="E33" s="160"/>
      <c r="F33" s="160"/>
      <c r="G33" s="161">
        <f>SUM(G27:G32)</f>
        <v>24977.385999999999</v>
      </c>
      <c r="O33" s="150">
        <v>4</v>
      </c>
      <c r="BA33" s="162">
        <f>SUM(BA27:BA32)</f>
        <v>24977.385999999999</v>
      </c>
      <c r="BB33" s="162">
        <f>SUM(BB27:BB32)</f>
        <v>0</v>
      </c>
      <c r="BC33" s="162">
        <f>SUM(BC27:BC32)</f>
        <v>0</v>
      </c>
      <c r="BD33" s="162">
        <f>SUM(BD27:BD32)</f>
        <v>0</v>
      </c>
      <c r="BE33" s="162">
        <f>SUM(BE27:BE32)</f>
        <v>0</v>
      </c>
    </row>
    <row r="34" spans="1:104" x14ac:dyDescent="0.2">
      <c r="A34" s="143" t="s">
        <v>65</v>
      </c>
      <c r="B34" s="144" t="s">
        <v>122</v>
      </c>
      <c r="C34" s="145" t="s">
        <v>123</v>
      </c>
      <c r="D34" s="146"/>
      <c r="E34" s="147"/>
      <c r="F34" s="147"/>
      <c r="G34" s="148"/>
      <c r="H34" s="149"/>
      <c r="I34" s="149"/>
      <c r="O34" s="150">
        <v>1</v>
      </c>
    </row>
    <row r="35" spans="1:104" x14ac:dyDescent="0.2">
      <c r="A35" s="151">
        <v>22</v>
      </c>
      <c r="B35" s="152" t="s">
        <v>124</v>
      </c>
      <c r="C35" s="153" t="s">
        <v>125</v>
      </c>
      <c r="D35" s="154" t="s">
        <v>97</v>
      </c>
      <c r="E35" s="155">
        <v>12</v>
      </c>
      <c r="F35" s="155">
        <v>146.27000000000001</v>
      </c>
      <c r="G35" s="156">
        <f>E35*F35</f>
        <v>1755.2400000000002</v>
      </c>
      <c r="O35" s="150">
        <v>2</v>
      </c>
      <c r="AA35" s="123">
        <v>12</v>
      </c>
      <c r="AB35" s="123">
        <v>0</v>
      </c>
      <c r="AC35" s="123">
        <v>22</v>
      </c>
      <c r="AZ35" s="123">
        <v>1</v>
      </c>
      <c r="BA35" s="123">
        <f>IF(AZ35=1,G35,0)</f>
        <v>1755.2400000000002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</v>
      </c>
    </row>
    <row r="36" spans="1:104" x14ac:dyDescent="0.2">
      <c r="A36" s="151">
        <v>23</v>
      </c>
      <c r="B36" s="152" t="s">
        <v>126</v>
      </c>
      <c r="C36" s="153" t="s">
        <v>127</v>
      </c>
      <c r="D36" s="154" t="s">
        <v>83</v>
      </c>
      <c r="E36" s="155">
        <v>0.75</v>
      </c>
      <c r="F36" s="155">
        <v>2450</v>
      </c>
      <c r="G36" s="156">
        <f>E36*F36</f>
        <v>1837.5</v>
      </c>
      <c r="O36" s="150">
        <v>2</v>
      </c>
      <c r="AA36" s="123">
        <v>12</v>
      </c>
      <c r="AB36" s="123">
        <v>0</v>
      </c>
      <c r="AC36" s="123">
        <v>23</v>
      </c>
      <c r="AZ36" s="123">
        <v>1</v>
      </c>
      <c r="BA36" s="123">
        <f>IF(AZ36=1,G36,0)</f>
        <v>1837.5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2.3785500000000002</v>
      </c>
    </row>
    <row r="37" spans="1:104" x14ac:dyDescent="0.2">
      <c r="A37" s="151">
        <v>24</v>
      </c>
      <c r="B37" s="152" t="s">
        <v>128</v>
      </c>
      <c r="C37" s="153" t="s">
        <v>129</v>
      </c>
      <c r="D37" s="154" t="s">
        <v>88</v>
      </c>
      <c r="E37" s="155">
        <v>12</v>
      </c>
      <c r="F37" s="155">
        <v>138</v>
      </c>
      <c r="G37" s="156">
        <f>E37*F37</f>
        <v>1656</v>
      </c>
      <c r="O37" s="150">
        <v>2</v>
      </c>
      <c r="AA37" s="123">
        <v>12</v>
      </c>
      <c r="AB37" s="123">
        <v>1</v>
      </c>
      <c r="AC37" s="123">
        <v>24</v>
      </c>
      <c r="AZ37" s="123">
        <v>1</v>
      </c>
      <c r="BA37" s="123">
        <f>IF(AZ37=1,G37,0)</f>
        <v>1656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7.6880000000000004E-2</v>
      </c>
    </row>
    <row r="38" spans="1:104" x14ac:dyDescent="0.2">
      <c r="A38" s="157"/>
      <c r="B38" s="158" t="s">
        <v>69</v>
      </c>
      <c r="C38" s="159" t="str">
        <f>CONCATENATE(B34," ",C34)</f>
        <v>91 Doplňující práce na komunikaci</v>
      </c>
      <c r="D38" s="157"/>
      <c r="E38" s="160"/>
      <c r="F38" s="160"/>
      <c r="G38" s="161">
        <f>SUM(G34:G37)</f>
        <v>5248.74</v>
      </c>
      <c r="O38" s="150">
        <v>4</v>
      </c>
      <c r="BA38" s="162">
        <f>SUM(BA34:BA37)</f>
        <v>5248.74</v>
      </c>
      <c r="BB38" s="162">
        <f>SUM(BB34:BB37)</f>
        <v>0</v>
      </c>
      <c r="BC38" s="162">
        <f>SUM(BC34:BC37)</f>
        <v>0</v>
      </c>
      <c r="BD38" s="162">
        <f>SUM(BD34:BD37)</f>
        <v>0</v>
      </c>
      <c r="BE38" s="162">
        <f>SUM(BE34:BE37)</f>
        <v>0</v>
      </c>
    </row>
    <row r="39" spans="1:104" x14ac:dyDescent="0.2">
      <c r="A39" s="143" t="s">
        <v>65</v>
      </c>
      <c r="B39" s="144" t="s">
        <v>130</v>
      </c>
      <c r="C39" s="145" t="s">
        <v>131</v>
      </c>
      <c r="D39" s="146"/>
      <c r="E39" s="147"/>
      <c r="F39" s="147"/>
      <c r="G39" s="148"/>
      <c r="H39" s="149"/>
      <c r="I39" s="149"/>
      <c r="O39" s="150">
        <v>1</v>
      </c>
    </row>
    <row r="40" spans="1:104" x14ac:dyDescent="0.2">
      <c r="A40" s="151">
        <v>25</v>
      </c>
      <c r="B40" s="152" t="s">
        <v>132</v>
      </c>
      <c r="C40" s="153" t="s">
        <v>133</v>
      </c>
      <c r="D40" s="154" t="s">
        <v>134</v>
      </c>
      <c r="E40" s="155">
        <v>10</v>
      </c>
      <c r="F40" s="155">
        <v>242.5</v>
      </c>
      <c r="G40" s="156">
        <f t="shared" ref="G40:G47" si="6">E40*F40</f>
        <v>2425</v>
      </c>
      <c r="O40" s="150">
        <v>2</v>
      </c>
      <c r="AA40" s="123">
        <v>12</v>
      </c>
      <c r="AB40" s="123">
        <v>0</v>
      </c>
      <c r="AC40" s="123">
        <v>25</v>
      </c>
      <c r="AZ40" s="123">
        <v>1</v>
      </c>
      <c r="BA40" s="123">
        <f t="shared" ref="BA40:BA47" si="7">IF(AZ40=1,G40,0)</f>
        <v>2425</v>
      </c>
      <c r="BB40" s="123">
        <f t="shared" ref="BB40:BB47" si="8">IF(AZ40=2,G40,0)</f>
        <v>0</v>
      </c>
      <c r="BC40" s="123">
        <f t="shared" ref="BC40:BC47" si="9">IF(AZ40=3,G40,0)</f>
        <v>0</v>
      </c>
      <c r="BD40" s="123">
        <f t="shared" ref="BD40:BD47" si="10">IF(AZ40=4,G40,0)</f>
        <v>0</v>
      </c>
      <c r="BE40" s="123">
        <f t="shared" ref="BE40:BE47" si="11">IF(AZ40=5,G40,0)</f>
        <v>0</v>
      </c>
      <c r="CZ40" s="123">
        <v>0</v>
      </c>
    </row>
    <row r="41" spans="1:104" x14ac:dyDescent="0.2">
      <c r="A41" s="151">
        <v>26</v>
      </c>
      <c r="B41" s="152" t="s">
        <v>135</v>
      </c>
      <c r="C41" s="153" t="s">
        <v>136</v>
      </c>
      <c r="D41" s="154" t="s">
        <v>134</v>
      </c>
      <c r="E41" s="155">
        <v>10</v>
      </c>
      <c r="F41" s="155">
        <v>178</v>
      </c>
      <c r="G41" s="156">
        <f t="shared" si="6"/>
        <v>1780</v>
      </c>
      <c r="O41" s="150">
        <v>2</v>
      </c>
      <c r="AA41" s="123">
        <v>12</v>
      </c>
      <c r="AB41" s="123">
        <v>0</v>
      </c>
      <c r="AC41" s="123">
        <v>26</v>
      </c>
      <c r="AZ41" s="123">
        <v>1</v>
      </c>
      <c r="BA41" s="123">
        <f t="shared" si="7"/>
        <v>1780</v>
      </c>
      <c r="BB41" s="123">
        <f t="shared" si="8"/>
        <v>0</v>
      </c>
      <c r="BC41" s="123">
        <f t="shared" si="9"/>
        <v>0</v>
      </c>
      <c r="BD41" s="123">
        <f t="shared" si="10"/>
        <v>0</v>
      </c>
      <c r="BE41" s="123">
        <f t="shared" si="11"/>
        <v>0</v>
      </c>
      <c r="CZ41" s="123">
        <v>0</v>
      </c>
    </row>
    <row r="42" spans="1:104" x14ac:dyDescent="0.2">
      <c r="A42" s="151">
        <v>27</v>
      </c>
      <c r="B42" s="152" t="s">
        <v>137</v>
      </c>
      <c r="C42" s="153" t="s">
        <v>138</v>
      </c>
      <c r="D42" s="154" t="s">
        <v>134</v>
      </c>
      <c r="E42" s="155">
        <v>20</v>
      </c>
      <c r="F42" s="155">
        <v>15.6</v>
      </c>
      <c r="G42" s="156">
        <f t="shared" si="6"/>
        <v>312</v>
      </c>
      <c r="O42" s="150">
        <v>2</v>
      </c>
      <c r="AA42" s="123">
        <v>12</v>
      </c>
      <c r="AB42" s="123">
        <v>0</v>
      </c>
      <c r="AC42" s="123">
        <v>27</v>
      </c>
      <c r="AZ42" s="123">
        <v>1</v>
      </c>
      <c r="BA42" s="123">
        <f t="shared" si="7"/>
        <v>312</v>
      </c>
      <c r="BB42" s="123">
        <f t="shared" si="8"/>
        <v>0</v>
      </c>
      <c r="BC42" s="123">
        <f t="shared" si="9"/>
        <v>0</v>
      </c>
      <c r="BD42" s="123">
        <f t="shared" si="10"/>
        <v>0</v>
      </c>
      <c r="BE42" s="123">
        <f t="shared" si="11"/>
        <v>0</v>
      </c>
      <c r="CZ42" s="123">
        <v>0</v>
      </c>
    </row>
    <row r="43" spans="1:104" x14ac:dyDescent="0.2">
      <c r="A43" s="151">
        <v>28</v>
      </c>
      <c r="B43" s="152" t="s">
        <v>139</v>
      </c>
      <c r="C43" s="153" t="s">
        <v>140</v>
      </c>
      <c r="D43" s="154" t="s">
        <v>134</v>
      </c>
      <c r="E43" s="155">
        <v>200</v>
      </c>
      <c r="F43" s="155">
        <v>17.8</v>
      </c>
      <c r="G43" s="156">
        <f t="shared" si="6"/>
        <v>3560</v>
      </c>
      <c r="O43" s="150">
        <v>2</v>
      </c>
      <c r="AA43" s="123">
        <v>12</v>
      </c>
      <c r="AB43" s="123">
        <v>0</v>
      </c>
      <c r="AC43" s="123">
        <v>28</v>
      </c>
      <c r="AZ43" s="123">
        <v>1</v>
      </c>
      <c r="BA43" s="123">
        <f t="shared" si="7"/>
        <v>3560</v>
      </c>
      <c r="BB43" s="123">
        <f t="shared" si="8"/>
        <v>0</v>
      </c>
      <c r="BC43" s="123">
        <f t="shared" si="9"/>
        <v>0</v>
      </c>
      <c r="BD43" s="123">
        <f t="shared" si="10"/>
        <v>0</v>
      </c>
      <c r="BE43" s="123">
        <f t="shared" si="11"/>
        <v>0</v>
      </c>
      <c r="CZ43" s="123">
        <v>0</v>
      </c>
    </row>
    <row r="44" spans="1:104" x14ac:dyDescent="0.2">
      <c r="A44" s="151">
        <v>29</v>
      </c>
      <c r="B44" s="152" t="s">
        <v>141</v>
      </c>
      <c r="C44" s="153" t="s">
        <v>142</v>
      </c>
      <c r="D44" s="154" t="s">
        <v>134</v>
      </c>
      <c r="E44" s="155">
        <v>10</v>
      </c>
      <c r="F44" s="155">
        <v>1170</v>
      </c>
      <c r="G44" s="156">
        <f t="shared" si="6"/>
        <v>11700</v>
      </c>
      <c r="O44" s="150">
        <v>2</v>
      </c>
      <c r="AA44" s="123">
        <v>12</v>
      </c>
      <c r="AB44" s="123">
        <v>0</v>
      </c>
      <c r="AC44" s="123">
        <v>29</v>
      </c>
      <c r="AZ44" s="123">
        <v>1</v>
      </c>
      <c r="BA44" s="123">
        <f t="shared" si="7"/>
        <v>11700</v>
      </c>
      <c r="BB44" s="123">
        <f t="shared" si="8"/>
        <v>0</v>
      </c>
      <c r="BC44" s="123">
        <f t="shared" si="9"/>
        <v>0</v>
      </c>
      <c r="BD44" s="123">
        <f t="shared" si="10"/>
        <v>0</v>
      </c>
      <c r="BE44" s="123">
        <f t="shared" si="11"/>
        <v>0</v>
      </c>
      <c r="CZ44" s="123">
        <v>0</v>
      </c>
    </row>
    <row r="45" spans="1:104" x14ac:dyDescent="0.2">
      <c r="A45" s="151">
        <v>30</v>
      </c>
      <c r="B45" s="152" t="s">
        <v>143</v>
      </c>
      <c r="C45" s="153" t="s">
        <v>144</v>
      </c>
      <c r="D45" s="154" t="s">
        <v>134</v>
      </c>
      <c r="E45" s="155">
        <v>10</v>
      </c>
      <c r="F45" s="155">
        <v>200</v>
      </c>
      <c r="G45" s="156">
        <f t="shared" si="6"/>
        <v>2000</v>
      </c>
      <c r="O45" s="150">
        <v>2</v>
      </c>
      <c r="AA45" s="123">
        <v>12</v>
      </c>
      <c r="AB45" s="123">
        <v>0</v>
      </c>
      <c r="AC45" s="123">
        <v>30</v>
      </c>
      <c r="AZ45" s="123">
        <v>1</v>
      </c>
      <c r="BA45" s="123">
        <f t="shared" si="7"/>
        <v>2000</v>
      </c>
      <c r="BB45" s="123">
        <f t="shared" si="8"/>
        <v>0</v>
      </c>
      <c r="BC45" s="123">
        <f t="shared" si="9"/>
        <v>0</v>
      </c>
      <c r="BD45" s="123">
        <f t="shared" si="10"/>
        <v>0</v>
      </c>
      <c r="BE45" s="123">
        <f t="shared" si="11"/>
        <v>0</v>
      </c>
      <c r="CZ45" s="123">
        <v>0</v>
      </c>
    </row>
    <row r="46" spans="1:104" x14ac:dyDescent="0.2">
      <c r="A46" s="151">
        <v>31</v>
      </c>
      <c r="B46" s="152" t="s">
        <v>145</v>
      </c>
      <c r="C46" s="153" t="s">
        <v>146</v>
      </c>
      <c r="D46" s="154" t="s">
        <v>134</v>
      </c>
      <c r="E46" s="155">
        <v>10</v>
      </c>
      <c r="F46" s="155">
        <v>87.5</v>
      </c>
      <c r="G46" s="156">
        <f t="shared" si="6"/>
        <v>875</v>
      </c>
      <c r="O46" s="150">
        <v>2</v>
      </c>
      <c r="AA46" s="123">
        <v>12</v>
      </c>
      <c r="AB46" s="123">
        <v>0</v>
      </c>
      <c r="AC46" s="123">
        <v>31</v>
      </c>
      <c r="AZ46" s="123">
        <v>1</v>
      </c>
      <c r="BA46" s="123">
        <f t="shared" si="7"/>
        <v>875</v>
      </c>
      <c r="BB46" s="123">
        <f t="shared" si="8"/>
        <v>0</v>
      </c>
      <c r="BC46" s="123">
        <f t="shared" si="9"/>
        <v>0</v>
      </c>
      <c r="BD46" s="123">
        <f t="shared" si="10"/>
        <v>0</v>
      </c>
      <c r="BE46" s="123">
        <f t="shared" si="11"/>
        <v>0</v>
      </c>
      <c r="CZ46" s="123">
        <v>0</v>
      </c>
    </row>
    <row r="47" spans="1:104" x14ac:dyDescent="0.2">
      <c r="A47" s="151">
        <v>32</v>
      </c>
      <c r="B47" s="152" t="s">
        <v>147</v>
      </c>
      <c r="C47" s="153" t="s">
        <v>148</v>
      </c>
      <c r="D47" s="154" t="s">
        <v>134</v>
      </c>
      <c r="E47" s="155">
        <v>22.92</v>
      </c>
      <c r="F47" s="155">
        <v>286</v>
      </c>
      <c r="G47" s="156">
        <f t="shared" si="6"/>
        <v>6555.1200000000008</v>
      </c>
      <c r="O47" s="150">
        <v>2</v>
      </c>
      <c r="AA47" s="123">
        <v>12</v>
      </c>
      <c r="AB47" s="123">
        <v>0</v>
      </c>
      <c r="AC47" s="123">
        <v>32</v>
      </c>
      <c r="AZ47" s="123">
        <v>1</v>
      </c>
      <c r="BA47" s="123">
        <f t="shared" si="7"/>
        <v>6555.1200000000008</v>
      </c>
      <c r="BB47" s="123">
        <f t="shared" si="8"/>
        <v>0</v>
      </c>
      <c r="BC47" s="123">
        <f t="shared" si="9"/>
        <v>0</v>
      </c>
      <c r="BD47" s="123">
        <f t="shared" si="10"/>
        <v>0</v>
      </c>
      <c r="BE47" s="123">
        <f t="shared" si="11"/>
        <v>0</v>
      </c>
      <c r="CZ47" s="123">
        <v>0</v>
      </c>
    </row>
    <row r="48" spans="1:104" x14ac:dyDescent="0.2">
      <c r="A48" s="157"/>
      <c r="B48" s="158" t="s">
        <v>69</v>
      </c>
      <c r="C48" s="159" t="str">
        <f>CONCATENATE(B39," ",C39)</f>
        <v>97 Prorážení otvorů</v>
      </c>
      <c r="D48" s="157"/>
      <c r="E48" s="160"/>
      <c r="F48" s="160"/>
      <c r="G48" s="161">
        <f>SUM(G39:G47)</f>
        <v>29207.120000000003</v>
      </c>
      <c r="O48" s="150">
        <v>4</v>
      </c>
      <c r="BA48" s="162">
        <f>SUM(BA39:BA47)</f>
        <v>29207.120000000003</v>
      </c>
      <c r="BB48" s="162">
        <f>SUM(BB39:BB47)</f>
        <v>0</v>
      </c>
      <c r="BC48" s="162">
        <f>SUM(BC39:BC47)</f>
        <v>0</v>
      </c>
      <c r="BD48" s="162">
        <f>SUM(BD39:BD47)</f>
        <v>0</v>
      </c>
      <c r="BE48" s="162">
        <f>SUM(BE39:BE47)</f>
        <v>0</v>
      </c>
    </row>
    <row r="49" spans="1:104" x14ac:dyDescent="0.2">
      <c r="A49" s="143" t="s">
        <v>65</v>
      </c>
      <c r="B49" s="144" t="s">
        <v>149</v>
      </c>
      <c r="C49" s="145" t="s">
        <v>150</v>
      </c>
      <c r="D49" s="146"/>
      <c r="E49" s="147"/>
      <c r="F49" s="147"/>
      <c r="G49" s="148"/>
      <c r="H49" s="149"/>
      <c r="I49" s="149"/>
      <c r="O49" s="150">
        <v>1</v>
      </c>
    </row>
    <row r="50" spans="1:104" ht="22.5" x14ac:dyDescent="0.2">
      <c r="A50" s="151">
        <v>33</v>
      </c>
      <c r="B50" s="152" t="s">
        <v>151</v>
      </c>
      <c r="C50" s="153" t="s">
        <v>152</v>
      </c>
      <c r="D50" s="154" t="s">
        <v>88</v>
      </c>
      <c r="E50" s="155">
        <v>8</v>
      </c>
      <c r="F50" s="155">
        <v>248</v>
      </c>
      <c r="G50" s="156">
        <f t="shared" ref="G50:G55" si="12">E50*F50</f>
        <v>1984</v>
      </c>
      <c r="O50" s="150">
        <v>2</v>
      </c>
      <c r="AA50" s="123">
        <v>12</v>
      </c>
      <c r="AB50" s="123">
        <v>1</v>
      </c>
      <c r="AC50" s="123">
        <v>33</v>
      </c>
      <c r="AZ50" s="123">
        <v>2</v>
      </c>
      <c r="BA50" s="123">
        <f t="shared" ref="BA50:BA55" si="13">IF(AZ50=1,G50,0)</f>
        <v>0</v>
      </c>
      <c r="BB50" s="123">
        <f t="shared" ref="BB50:BB55" si="14">IF(AZ50=2,G50,0)</f>
        <v>1984</v>
      </c>
      <c r="BC50" s="123">
        <f t="shared" ref="BC50:BC55" si="15">IF(AZ50=3,G50,0)</f>
        <v>0</v>
      </c>
      <c r="BD50" s="123">
        <f t="shared" ref="BD50:BD55" si="16">IF(AZ50=4,G50,0)</f>
        <v>0</v>
      </c>
      <c r="BE50" s="123">
        <f t="shared" ref="BE50:BE55" si="17">IF(AZ50=5,G50,0)</f>
        <v>0</v>
      </c>
      <c r="CZ50" s="123">
        <v>0.34499999999999997</v>
      </c>
    </row>
    <row r="51" spans="1:104" ht="22.5" x14ac:dyDescent="0.2">
      <c r="A51" s="151">
        <v>34</v>
      </c>
      <c r="B51" s="152" t="s">
        <v>153</v>
      </c>
      <c r="C51" s="153" t="s">
        <v>154</v>
      </c>
      <c r="D51" s="154" t="s">
        <v>88</v>
      </c>
      <c r="E51" s="155">
        <v>16</v>
      </c>
      <c r="F51" s="155">
        <v>228</v>
      </c>
      <c r="G51" s="156">
        <f t="shared" si="12"/>
        <v>3648</v>
      </c>
      <c r="O51" s="150">
        <v>2</v>
      </c>
      <c r="AA51" s="123">
        <v>12</v>
      </c>
      <c r="AB51" s="123">
        <v>1</v>
      </c>
      <c r="AC51" s="123">
        <v>34</v>
      </c>
      <c r="AZ51" s="123">
        <v>2</v>
      </c>
      <c r="BA51" s="123">
        <f t="shared" si="13"/>
        <v>0</v>
      </c>
      <c r="BB51" s="123">
        <f t="shared" si="14"/>
        <v>3648</v>
      </c>
      <c r="BC51" s="123">
        <f t="shared" si="15"/>
        <v>0</v>
      </c>
      <c r="BD51" s="123">
        <f t="shared" si="16"/>
        <v>0</v>
      </c>
      <c r="BE51" s="123">
        <f t="shared" si="17"/>
        <v>0</v>
      </c>
      <c r="CZ51" s="123">
        <v>0.34499999999999997</v>
      </c>
    </row>
    <row r="52" spans="1:104" ht="22.5" x14ac:dyDescent="0.2">
      <c r="A52" s="151">
        <v>35</v>
      </c>
      <c r="B52" s="152" t="s">
        <v>155</v>
      </c>
      <c r="C52" s="153" t="s">
        <v>156</v>
      </c>
      <c r="D52" s="154" t="s">
        <v>88</v>
      </c>
      <c r="E52" s="155">
        <v>8</v>
      </c>
      <c r="F52" s="155">
        <v>228</v>
      </c>
      <c r="G52" s="156">
        <f t="shared" si="12"/>
        <v>1824</v>
      </c>
      <c r="O52" s="150">
        <v>2</v>
      </c>
      <c r="AA52" s="123">
        <v>12</v>
      </c>
      <c r="AB52" s="123">
        <v>1</v>
      </c>
      <c r="AC52" s="123">
        <v>35</v>
      </c>
      <c r="AZ52" s="123">
        <v>2</v>
      </c>
      <c r="BA52" s="123">
        <f t="shared" si="13"/>
        <v>0</v>
      </c>
      <c r="BB52" s="123">
        <f t="shared" si="14"/>
        <v>1824</v>
      </c>
      <c r="BC52" s="123">
        <f t="shared" si="15"/>
        <v>0</v>
      </c>
      <c r="BD52" s="123">
        <f t="shared" si="16"/>
        <v>0</v>
      </c>
      <c r="BE52" s="123">
        <f t="shared" si="17"/>
        <v>0</v>
      </c>
      <c r="CZ52" s="123">
        <v>0.34499999999999997</v>
      </c>
    </row>
    <row r="53" spans="1:104" ht="22.5" x14ac:dyDescent="0.2">
      <c r="A53" s="151">
        <v>36</v>
      </c>
      <c r="B53" s="152" t="s">
        <v>157</v>
      </c>
      <c r="C53" s="153" t="s">
        <v>158</v>
      </c>
      <c r="D53" s="154" t="s">
        <v>88</v>
      </c>
      <c r="E53" s="155">
        <v>144</v>
      </c>
      <c r="F53" s="155">
        <v>16</v>
      </c>
      <c r="G53" s="156">
        <f t="shared" si="12"/>
        <v>2304</v>
      </c>
      <c r="O53" s="150">
        <v>2</v>
      </c>
      <c r="AA53" s="123">
        <v>12</v>
      </c>
      <c r="AB53" s="123">
        <v>1</v>
      </c>
      <c r="AC53" s="123">
        <v>36</v>
      </c>
      <c r="AZ53" s="123">
        <v>2</v>
      </c>
      <c r="BA53" s="123">
        <f t="shared" si="13"/>
        <v>0</v>
      </c>
      <c r="BB53" s="123">
        <f t="shared" si="14"/>
        <v>2304</v>
      </c>
      <c r="BC53" s="123">
        <f t="shared" si="15"/>
        <v>0</v>
      </c>
      <c r="BD53" s="123">
        <f t="shared" si="16"/>
        <v>0</v>
      </c>
      <c r="BE53" s="123">
        <f t="shared" si="17"/>
        <v>0</v>
      </c>
      <c r="CZ53" s="123">
        <v>0.34499999999999997</v>
      </c>
    </row>
    <row r="54" spans="1:104" x14ac:dyDescent="0.2">
      <c r="A54" s="151">
        <v>37</v>
      </c>
      <c r="B54" s="152" t="s">
        <v>159</v>
      </c>
      <c r="C54" s="153" t="s">
        <v>160</v>
      </c>
      <c r="D54" s="154" t="s">
        <v>88</v>
      </c>
      <c r="E54" s="155">
        <v>8</v>
      </c>
      <c r="F54" s="155">
        <v>100</v>
      </c>
      <c r="G54" s="156">
        <f t="shared" si="12"/>
        <v>800</v>
      </c>
      <c r="O54" s="150">
        <v>2</v>
      </c>
      <c r="AA54" s="123">
        <v>12</v>
      </c>
      <c r="AB54" s="123">
        <v>1</v>
      </c>
      <c r="AC54" s="123">
        <v>37</v>
      </c>
      <c r="AZ54" s="123">
        <v>2</v>
      </c>
      <c r="BA54" s="123">
        <f t="shared" si="13"/>
        <v>0</v>
      </c>
      <c r="BB54" s="123">
        <f t="shared" si="14"/>
        <v>800</v>
      </c>
      <c r="BC54" s="123">
        <f t="shared" si="15"/>
        <v>0</v>
      </c>
      <c r="BD54" s="123">
        <f t="shared" si="16"/>
        <v>0</v>
      </c>
      <c r="BE54" s="123">
        <f t="shared" si="17"/>
        <v>0</v>
      </c>
      <c r="CZ54" s="123">
        <v>0.34499999999999997</v>
      </c>
    </row>
    <row r="55" spans="1:104" x14ac:dyDescent="0.2">
      <c r="A55" s="151">
        <v>38</v>
      </c>
      <c r="B55" s="152" t="s">
        <v>161</v>
      </c>
      <c r="C55" s="153" t="s">
        <v>162</v>
      </c>
      <c r="D55" s="154" t="s">
        <v>88</v>
      </c>
      <c r="E55" s="155">
        <v>8</v>
      </c>
      <c r="F55" s="155">
        <v>260</v>
      </c>
      <c r="G55" s="156">
        <f t="shared" si="12"/>
        <v>2080</v>
      </c>
      <c r="O55" s="150">
        <v>2</v>
      </c>
      <c r="AA55" s="123">
        <v>12</v>
      </c>
      <c r="AB55" s="123">
        <v>1</v>
      </c>
      <c r="AC55" s="123">
        <v>38</v>
      </c>
      <c r="AZ55" s="123">
        <v>2</v>
      </c>
      <c r="BA55" s="123">
        <f t="shared" si="13"/>
        <v>0</v>
      </c>
      <c r="BB55" s="123">
        <f t="shared" si="14"/>
        <v>2080</v>
      </c>
      <c r="BC55" s="123">
        <f t="shared" si="15"/>
        <v>0</v>
      </c>
      <c r="BD55" s="123">
        <f t="shared" si="16"/>
        <v>0</v>
      </c>
      <c r="BE55" s="123">
        <f t="shared" si="17"/>
        <v>0</v>
      </c>
      <c r="CZ55" s="123">
        <v>0.34499999999999997</v>
      </c>
    </row>
    <row r="56" spans="1:104" x14ac:dyDescent="0.2">
      <c r="A56" s="157"/>
      <c r="B56" s="158" t="s">
        <v>69</v>
      </c>
      <c r="C56" s="159" t="str">
        <f>CONCATENATE(B49," ",C49)</f>
        <v>766 Konstrukce truhlářské</v>
      </c>
      <c r="D56" s="157"/>
      <c r="E56" s="160"/>
      <c r="F56" s="160"/>
      <c r="G56" s="161">
        <f>SUM(G49:G55)</f>
        <v>12640</v>
      </c>
      <c r="O56" s="150">
        <v>4</v>
      </c>
      <c r="BA56" s="162">
        <f>SUM(BA49:BA55)</f>
        <v>0</v>
      </c>
      <c r="BB56" s="162">
        <f>SUM(BB49:BB55)</f>
        <v>12640</v>
      </c>
      <c r="BC56" s="162">
        <f>SUM(BC49:BC55)</f>
        <v>0</v>
      </c>
      <c r="BD56" s="162">
        <f>SUM(BD49:BD55)</f>
        <v>0</v>
      </c>
      <c r="BE56" s="162">
        <f>SUM(BE49:BE55)</f>
        <v>0</v>
      </c>
    </row>
    <row r="57" spans="1:104" x14ac:dyDescent="0.2">
      <c r="A57" s="143" t="s">
        <v>65</v>
      </c>
      <c r="B57" s="144" t="s">
        <v>163</v>
      </c>
      <c r="C57" s="145" t="s">
        <v>164</v>
      </c>
      <c r="D57" s="146"/>
      <c r="E57" s="147"/>
      <c r="F57" s="147"/>
      <c r="G57" s="148"/>
      <c r="H57" s="149"/>
      <c r="I57" s="149"/>
      <c r="O57" s="150">
        <v>1</v>
      </c>
    </row>
    <row r="58" spans="1:104" x14ac:dyDescent="0.2">
      <c r="A58" s="151">
        <v>39</v>
      </c>
      <c r="B58" s="152" t="s">
        <v>165</v>
      </c>
      <c r="C58" s="153" t="s">
        <v>166</v>
      </c>
      <c r="D58" s="154" t="s">
        <v>97</v>
      </c>
      <c r="E58" s="155">
        <v>218</v>
      </c>
      <c r="F58" s="155">
        <v>3.4</v>
      </c>
      <c r="G58" s="156">
        <f>E58*F58</f>
        <v>741.19999999999993</v>
      </c>
      <c r="O58" s="150">
        <v>2</v>
      </c>
      <c r="AA58" s="123">
        <v>12</v>
      </c>
      <c r="AB58" s="123">
        <v>0</v>
      </c>
      <c r="AC58" s="123">
        <v>39</v>
      </c>
      <c r="AZ58" s="123">
        <v>2</v>
      </c>
      <c r="BA58" s="123">
        <f>IF(AZ58=1,G58,0)</f>
        <v>0</v>
      </c>
      <c r="BB58" s="123">
        <f>IF(AZ58=2,G58,0)</f>
        <v>741.19999999999993</v>
      </c>
      <c r="BC58" s="123">
        <f>IF(AZ58=3,G58,0)</f>
        <v>0</v>
      </c>
      <c r="BD58" s="123">
        <f>IF(AZ58=4,G58,0)</f>
        <v>0</v>
      </c>
      <c r="BE58" s="123">
        <f>IF(AZ58=5,G58,0)</f>
        <v>0</v>
      </c>
      <c r="CZ58" s="123">
        <v>0</v>
      </c>
    </row>
    <row r="59" spans="1:104" x14ac:dyDescent="0.2">
      <c r="A59" s="151">
        <v>40</v>
      </c>
      <c r="B59" s="152" t="s">
        <v>167</v>
      </c>
      <c r="C59" s="153" t="s">
        <v>168</v>
      </c>
      <c r="D59" s="154" t="s">
        <v>97</v>
      </c>
      <c r="E59" s="155">
        <v>218</v>
      </c>
      <c r="F59" s="155">
        <v>28.45</v>
      </c>
      <c r="G59" s="156">
        <f>E59*F59</f>
        <v>6202.0999999999995</v>
      </c>
      <c r="O59" s="150">
        <v>2</v>
      </c>
      <c r="AA59" s="123">
        <v>12</v>
      </c>
      <c r="AB59" s="123">
        <v>0</v>
      </c>
      <c r="AC59" s="123">
        <v>40</v>
      </c>
      <c r="AZ59" s="123">
        <v>2</v>
      </c>
      <c r="BA59" s="123">
        <f>IF(AZ59=1,G59,0)</f>
        <v>0</v>
      </c>
      <c r="BB59" s="123">
        <f>IF(AZ59=2,G59,0)</f>
        <v>6202.0999999999995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6.9999999999999994E-5</v>
      </c>
    </row>
    <row r="60" spans="1:104" x14ac:dyDescent="0.2">
      <c r="A60" s="157"/>
      <c r="B60" s="158" t="s">
        <v>69</v>
      </c>
      <c r="C60" s="159" t="str">
        <f>CONCATENATE(B57," ",C57)</f>
        <v>783 Nátěry</v>
      </c>
      <c r="D60" s="157"/>
      <c r="E60" s="160"/>
      <c r="F60" s="160"/>
      <c r="G60" s="161">
        <f>SUM(G57:G59)</f>
        <v>6943.2999999999993</v>
      </c>
      <c r="O60" s="150">
        <v>4</v>
      </c>
      <c r="BA60" s="162">
        <f>SUM(BA57:BA59)</f>
        <v>0</v>
      </c>
      <c r="BB60" s="162">
        <f>SUM(BB57:BB59)</f>
        <v>6943.2999999999993</v>
      </c>
      <c r="BC60" s="162">
        <f>SUM(BC57:BC59)</f>
        <v>0</v>
      </c>
      <c r="BD60" s="162">
        <f>SUM(BD57:BD59)</f>
        <v>0</v>
      </c>
      <c r="BE60" s="162">
        <f>SUM(BE57:BE59)</f>
        <v>0</v>
      </c>
    </row>
    <row r="61" spans="1:104" x14ac:dyDescent="0.2">
      <c r="A61" s="124"/>
      <c r="B61" s="124"/>
      <c r="C61" s="124"/>
      <c r="D61" s="124"/>
      <c r="E61" s="124"/>
      <c r="F61" s="124"/>
      <c r="G61" s="124"/>
    </row>
    <row r="62" spans="1:104" x14ac:dyDescent="0.2">
      <c r="E62" s="123"/>
    </row>
    <row r="63" spans="1:104" x14ac:dyDescent="0.2">
      <c r="E63" s="123"/>
    </row>
    <row r="64" spans="1:104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A84" s="163"/>
      <c r="B84" s="163"/>
      <c r="C84" s="163"/>
      <c r="D84" s="163"/>
      <c r="E84" s="163"/>
      <c r="F84" s="163"/>
      <c r="G84" s="163"/>
    </row>
    <row r="85" spans="1:7" x14ac:dyDescent="0.2">
      <c r="A85" s="163"/>
      <c r="B85" s="163"/>
      <c r="C85" s="163"/>
      <c r="D85" s="163"/>
      <c r="E85" s="163"/>
      <c r="F85" s="163"/>
      <c r="G85" s="163"/>
    </row>
    <row r="86" spans="1:7" x14ac:dyDescent="0.2">
      <c r="A86" s="163"/>
      <c r="B86" s="163"/>
      <c r="C86" s="163"/>
      <c r="D86" s="163"/>
      <c r="E86" s="163"/>
      <c r="F86" s="163"/>
      <c r="G86" s="163"/>
    </row>
    <row r="87" spans="1:7" x14ac:dyDescent="0.2">
      <c r="A87" s="163"/>
      <c r="B87" s="163"/>
      <c r="C87" s="163"/>
      <c r="D87" s="163"/>
      <c r="E87" s="163"/>
      <c r="F87" s="163"/>
      <c r="G87" s="16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E94" s="123"/>
    </row>
    <row r="95" spans="1:7" x14ac:dyDescent="0.2">
      <c r="E95" s="123"/>
    </row>
    <row r="96" spans="1:7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A119" s="164"/>
      <c r="B119" s="164"/>
    </row>
    <row r="120" spans="1:7" x14ac:dyDescent="0.2">
      <c r="A120" s="163"/>
      <c r="B120" s="163"/>
      <c r="C120" s="166"/>
      <c r="D120" s="166"/>
      <c r="E120" s="167"/>
      <c r="F120" s="166"/>
      <c r="G120" s="168"/>
    </row>
    <row r="121" spans="1:7" x14ac:dyDescent="0.2">
      <c r="A121" s="169"/>
      <c r="B121" s="169"/>
      <c r="C121" s="163"/>
      <c r="D121" s="163"/>
      <c r="E121" s="170"/>
      <c r="F121" s="163"/>
      <c r="G121" s="163"/>
    </row>
    <row r="122" spans="1:7" x14ac:dyDescent="0.2">
      <c r="A122" s="163"/>
      <c r="B122" s="163"/>
      <c r="C122" s="163"/>
      <c r="D122" s="163"/>
      <c r="E122" s="170"/>
      <c r="F122" s="163"/>
      <c r="G122" s="163"/>
    </row>
    <row r="123" spans="1:7" x14ac:dyDescent="0.2">
      <c r="A123" s="163"/>
      <c r="B123" s="163"/>
      <c r="C123" s="163"/>
      <c r="D123" s="163"/>
      <c r="E123" s="170"/>
      <c r="F123" s="163"/>
      <c r="G123" s="163"/>
    </row>
    <row r="124" spans="1:7" x14ac:dyDescent="0.2">
      <c r="A124" s="163"/>
      <c r="B124" s="163"/>
      <c r="C124" s="163"/>
      <c r="D124" s="163"/>
      <c r="E124" s="170"/>
      <c r="F124" s="163"/>
      <c r="G124" s="163"/>
    </row>
    <row r="125" spans="1:7" x14ac:dyDescent="0.2">
      <c r="A125" s="163"/>
      <c r="B125" s="163"/>
      <c r="C125" s="163"/>
      <c r="D125" s="163"/>
      <c r="E125" s="170"/>
      <c r="F125" s="163"/>
      <c r="G125" s="163"/>
    </row>
    <row r="126" spans="1:7" x14ac:dyDescent="0.2">
      <c r="A126" s="163"/>
      <c r="B126" s="163"/>
      <c r="C126" s="163"/>
      <c r="D126" s="163"/>
      <c r="E126" s="170"/>
      <c r="F126" s="163"/>
      <c r="G126" s="163"/>
    </row>
    <row r="127" spans="1:7" x14ac:dyDescent="0.2">
      <c r="A127" s="163"/>
      <c r="B127" s="163"/>
      <c r="C127" s="163"/>
      <c r="D127" s="163"/>
      <c r="E127" s="170"/>
      <c r="F127" s="163"/>
      <c r="G127" s="163"/>
    </row>
    <row r="128" spans="1:7" x14ac:dyDescent="0.2">
      <c r="A128" s="163"/>
      <c r="B128" s="163"/>
      <c r="C128" s="163"/>
      <c r="D128" s="163"/>
      <c r="E128" s="170"/>
      <c r="F128" s="163"/>
      <c r="G128" s="163"/>
    </row>
    <row r="129" spans="1:7" x14ac:dyDescent="0.2">
      <c r="A129" s="163"/>
      <c r="B129" s="163"/>
      <c r="C129" s="163"/>
      <c r="D129" s="163"/>
      <c r="E129" s="170"/>
      <c r="F129" s="163"/>
      <c r="G129" s="163"/>
    </row>
    <row r="130" spans="1:7" x14ac:dyDescent="0.2">
      <c r="A130" s="163"/>
      <c r="B130" s="163"/>
      <c r="C130" s="163"/>
      <c r="D130" s="163"/>
      <c r="E130" s="170"/>
      <c r="F130" s="163"/>
      <c r="G130" s="163"/>
    </row>
    <row r="131" spans="1:7" x14ac:dyDescent="0.2">
      <c r="A131" s="163"/>
      <c r="B131" s="163"/>
      <c r="C131" s="163"/>
      <c r="D131" s="163"/>
      <c r="E131" s="170"/>
      <c r="F131" s="163"/>
      <c r="G131" s="163"/>
    </row>
    <row r="132" spans="1:7" x14ac:dyDescent="0.2">
      <c r="A132" s="163"/>
      <c r="B132" s="163"/>
      <c r="C132" s="163"/>
      <c r="D132" s="163"/>
      <c r="E132" s="170"/>
      <c r="F132" s="163"/>
      <c r="G132" s="163"/>
    </row>
    <row r="133" spans="1:7" x14ac:dyDescent="0.2">
      <c r="A133" s="163"/>
      <c r="B133" s="163"/>
      <c r="C133" s="163"/>
      <c r="D133" s="163"/>
      <c r="E133" s="170"/>
      <c r="F133" s="163"/>
      <c r="G133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David</cp:lastModifiedBy>
  <cp:lastPrinted>2013-12-05T10:05:01Z</cp:lastPrinted>
  <dcterms:created xsi:type="dcterms:W3CDTF">2013-10-21T02:21:32Z</dcterms:created>
  <dcterms:modified xsi:type="dcterms:W3CDTF">2013-12-05T10:05:20Z</dcterms:modified>
</cp:coreProperties>
</file>