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85" windowWidth="20700" windowHeight="12750" activeTab="2"/>
  </bookViews>
  <sheets>
    <sheet name="Krycí list" sheetId="1" r:id="rId1"/>
    <sheet name="Rekapitulace" sheetId="2" r:id="rId2"/>
    <sheet name="Položky" sheetId="3" r:id="rId3"/>
  </sheets>
  <definedNames>
    <definedName name="cisloobjektu">'Krycí list'!$A$4</definedName>
    <definedName name="cislostavby">'Krycí list'!$A$6</definedName>
    <definedName name="Datum">'Krycí list'!$B$26</definedName>
    <definedName name="Dil">Rekapitulace!$A$6</definedName>
    <definedName name="Dodavka">Rekapitulace!$G$25</definedName>
    <definedName name="Dodavka0">Položky!#REF!</definedName>
    <definedName name="HSV">Rekapitulace!$E$25</definedName>
    <definedName name="HSV0">Položky!#REF!</definedName>
    <definedName name="HZS">Rekapitulace!$I$25</definedName>
    <definedName name="HZS0">Položky!#REF!</definedName>
    <definedName name="JKSO">'Krycí list'!$F$4</definedName>
    <definedName name="MJ">'Krycí list'!$G$4</definedName>
    <definedName name="Mont">Rekapitulace!$H$25</definedName>
    <definedName name="Montaz0">Položky!#REF!</definedName>
    <definedName name="NazevDilu">Rekapitulace!$B$6</definedName>
    <definedName name="nazevobjektu">'Krycí list'!$C$4</definedName>
    <definedName name="nazevstavby">'Krycí list'!$C$6</definedName>
    <definedName name="_xlnm.Print_Titles" localSheetId="2">Položky!$1:$6</definedName>
    <definedName name="_xlnm.Print_Titles" localSheetId="1">Rekapitulace!$1:$6</definedName>
    <definedName name="Objednatel">'Krycí list'!$C$8</definedName>
    <definedName name="_xlnm.Print_Area" localSheetId="0">'Krycí list'!$A$1:$G$45</definedName>
    <definedName name="_xlnm.Print_Area" localSheetId="2">Položky!$A$1:$G$142</definedName>
    <definedName name="_xlnm.Print_Area" localSheetId="1">Rekapitulace!$A$1:$I$31</definedName>
    <definedName name="PocetMJ">'Krycí list'!$G$7</definedName>
    <definedName name="Poznamka">'Krycí list'!$B$37</definedName>
    <definedName name="Projektant">'Krycí list'!$C$7</definedName>
    <definedName name="PSV">Rekapitulace!$F$25</definedName>
    <definedName name="PSV0">Položky!#REF!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Rekapitulace!$H$31</definedName>
    <definedName name="VRNKc">Rekapitulace!$E$30</definedName>
    <definedName name="VRNnazev">Rekapitulace!$A$30</definedName>
    <definedName name="VRNproc">Rekapitulace!$F$30</definedName>
    <definedName name="VRNzakl">Rekapitulace!$G$30</definedName>
    <definedName name="Zakazka">'Krycí list'!$G$9</definedName>
    <definedName name="Zaklad22">'Krycí list'!$F$32</definedName>
    <definedName name="Zaklad5">'Krycí list'!$F$30</definedName>
    <definedName name="Zhotovitel">'Krycí list'!$E$11</definedName>
  </definedNames>
  <calcPr calcId="145621"/>
</workbook>
</file>

<file path=xl/calcChain.xml><?xml version="1.0" encoding="utf-8"?>
<calcChain xmlns="http://schemas.openxmlformats.org/spreadsheetml/2006/main">
  <c r="G81" i="3" l="1"/>
  <c r="G82" i="3" s="1"/>
  <c r="G74" i="3"/>
  <c r="G75" i="3" s="1"/>
  <c r="G108" i="3" l="1"/>
  <c r="G25" i="3"/>
  <c r="G111" i="3" l="1"/>
  <c r="G112" i="3"/>
  <c r="G110" i="3"/>
  <c r="G109" i="3"/>
  <c r="G85" i="3"/>
  <c r="G91" i="3"/>
  <c r="G90" i="3"/>
  <c r="G89" i="3"/>
  <c r="G86" i="3"/>
  <c r="G87" i="3"/>
  <c r="G88" i="3"/>
  <c r="G92" i="3"/>
  <c r="G93" i="3"/>
  <c r="BB93" i="3" s="1"/>
  <c r="BA93" i="3"/>
  <c r="BC93" i="3"/>
  <c r="BD93" i="3"/>
  <c r="BE93" i="3"/>
  <c r="BE141" i="3" l="1"/>
  <c r="BE142" i="3" s="1"/>
  <c r="I24" i="2" s="1"/>
  <c r="BC141" i="3"/>
  <c r="BC142" i="3" s="1"/>
  <c r="G24" i="2" s="1"/>
  <c r="BB141" i="3"/>
  <c r="BB142" i="3" s="1"/>
  <c r="BA141" i="3"/>
  <c r="BA142" i="3" s="1"/>
  <c r="E24" i="2" s="1"/>
  <c r="G141" i="3"/>
  <c r="BD141" i="3" s="1"/>
  <c r="BD142" i="3" s="1"/>
  <c r="H24" i="2" s="1"/>
  <c r="B24" i="2"/>
  <c r="A24" i="2"/>
  <c r="C142" i="3"/>
  <c r="BE138" i="3"/>
  <c r="BD138" i="3"/>
  <c r="BC138" i="3"/>
  <c r="BA138" i="3"/>
  <c r="G138" i="3"/>
  <c r="BB138" i="3" s="1"/>
  <c r="BE137" i="3"/>
  <c r="BD137" i="3"/>
  <c r="BC137" i="3"/>
  <c r="BA137" i="3"/>
  <c r="G137" i="3"/>
  <c r="B23" i="2"/>
  <c r="A23" i="2"/>
  <c r="C139" i="3"/>
  <c r="BE134" i="3"/>
  <c r="BE135" i="3" s="1"/>
  <c r="I22" i="2" s="1"/>
  <c r="BD134" i="3"/>
  <c r="BD135" i="3" s="1"/>
  <c r="H22" i="2" s="1"/>
  <c r="BC134" i="3"/>
  <c r="BC135" i="3" s="1"/>
  <c r="G22" i="2" s="1"/>
  <c r="BA134" i="3"/>
  <c r="BA135" i="3" s="1"/>
  <c r="E22" i="2" s="1"/>
  <c r="G134" i="3"/>
  <c r="BB134" i="3" s="1"/>
  <c r="BB135" i="3" s="1"/>
  <c r="F22" i="2" s="1"/>
  <c r="B22" i="2"/>
  <c r="A22" i="2"/>
  <c r="C135" i="3"/>
  <c r="BE131" i="3"/>
  <c r="BD131" i="3"/>
  <c r="BC131" i="3"/>
  <c r="BA131" i="3"/>
  <c r="G131" i="3"/>
  <c r="BB131" i="3" s="1"/>
  <c r="BE130" i="3"/>
  <c r="BD130" i="3"/>
  <c r="BC130" i="3"/>
  <c r="BA130" i="3"/>
  <c r="G130" i="3"/>
  <c r="BB130" i="3" s="1"/>
  <c r="BE129" i="3"/>
  <c r="BD129" i="3"/>
  <c r="BC129" i="3"/>
  <c r="BA129" i="3"/>
  <c r="G129" i="3"/>
  <c r="BB129" i="3" s="1"/>
  <c r="BE128" i="3"/>
  <c r="BD128" i="3"/>
  <c r="BC128" i="3"/>
  <c r="BA128" i="3"/>
  <c r="G128" i="3"/>
  <c r="BB128" i="3" s="1"/>
  <c r="BE127" i="3"/>
  <c r="BD127" i="3"/>
  <c r="BC127" i="3"/>
  <c r="BA127" i="3"/>
  <c r="G127" i="3"/>
  <c r="BB127" i="3" s="1"/>
  <c r="BE126" i="3"/>
  <c r="BD126" i="3"/>
  <c r="BC126" i="3"/>
  <c r="BA126" i="3"/>
  <c r="G126" i="3"/>
  <c r="B21" i="2"/>
  <c r="A21" i="2"/>
  <c r="C132" i="3"/>
  <c r="BE123" i="3"/>
  <c r="BD123" i="3"/>
  <c r="BC123" i="3"/>
  <c r="BA123" i="3"/>
  <c r="G123" i="3"/>
  <c r="BB123" i="3" s="1"/>
  <c r="BE122" i="3"/>
  <c r="BD122" i="3"/>
  <c r="BC122" i="3"/>
  <c r="BA122" i="3"/>
  <c r="G122" i="3"/>
  <c r="B20" i="2"/>
  <c r="A20" i="2"/>
  <c r="C124" i="3"/>
  <c r="BE119" i="3"/>
  <c r="BD119" i="3"/>
  <c r="BC119" i="3"/>
  <c r="BA119" i="3"/>
  <c r="G119" i="3"/>
  <c r="BB119" i="3" s="1"/>
  <c r="BE118" i="3"/>
  <c r="BD118" i="3"/>
  <c r="BC118" i="3"/>
  <c r="BA118" i="3"/>
  <c r="G118" i="3"/>
  <c r="BB118" i="3" s="1"/>
  <c r="BE117" i="3"/>
  <c r="BD117" i="3"/>
  <c r="BC117" i="3"/>
  <c r="BA117" i="3"/>
  <c r="G117" i="3"/>
  <c r="BB117" i="3" s="1"/>
  <c r="BE116" i="3"/>
  <c r="BD116" i="3"/>
  <c r="BC116" i="3"/>
  <c r="BA116" i="3"/>
  <c r="G116" i="3"/>
  <c r="BB116" i="3" s="1"/>
  <c r="BE115" i="3"/>
  <c r="BD115" i="3"/>
  <c r="BC115" i="3"/>
  <c r="BA115" i="3"/>
  <c r="G115" i="3"/>
  <c r="B19" i="2"/>
  <c r="A19" i="2"/>
  <c r="C120" i="3"/>
  <c r="BE107" i="3"/>
  <c r="BD107" i="3"/>
  <c r="BC107" i="3"/>
  <c r="BA107" i="3"/>
  <c r="G107" i="3"/>
  <c r="BB107" i="3" s="1"/>
  <c r="BE106" i="3"/>
  <c r="BD106" i="3"/>
  <c r="BC106" i="3"/>
  <c r="BA106" i="3"/>
  <c r="G106" i="3"/>
  <c r="BB106" i="3" s="1"/>
  <c r="BE105" i="3"/>
  <c r="BD105" i="3"/>
  <c r="BC105" i="3"/>
  <c r="BA105" i="3"/>
  <c r="G105" i="3"/>
  <c r="BB105" i="3" s="1"/>
  <c r="BE104" i="3"/>
  <c r="BD104" i="3"/>
  <c r="BC104" i="3"/>
  <c r="BA104" i="3"/>
  <c r="G104" i="3"/>
  <c r="BB104" i="3" s="1"/>
  <c r="BE103" i="3"/>
  <c r="BD103" i="3"/>
  <c r="BC103" i="3"/>
  <c r="BA103" i="3"/>
  <c r="G103" i="3"/>
  <c r="BB103" i="3" s="1"/>
  <c r="BE102" i="3"/>
  <c r="BD102" i="3"/>
  <c r="BC102" i="3"/>
  <c r="BA102" i="3"/>
  <c r="G102" i="3"/>
  <c r="BE101" i="3"/>
  <c r="BD101" i="3"/>
  <c r="BC101" i="3"/>
  <c r="BA101" i="3"/>
  <c r="G101" i="3"/>
  <c r="BB101" i="3" s="1"/>
  <c r="BE100" i="3"/>
  <c r="BD100" i="3"/>
  <c r="BC100" i="3"/>
  <c r="BA100" i="3"/>
  <c r="G100" i="3"/>
  <c r="BB100" i="3" s="1"/>
  <c r="BE99" i="3"/>
  <c r="BD99" i="3"/>
  <c r="BC99" i="3"/>
  <c r="BA99" i="3"/>
  <c r="G99" i="3"/>
  <c r="BB99" i="3" s="1"/>
  <c r="BE98" i="3"/>
  <c r="BD98" i="3"/>
  <c r="BC98" i="3"/>
  <c r="BA98" i="3"/>
  <c r="G98" i="3"/>
  <c r="BB98" i="3" s="1"/>
  <c r="BE97" i="3"/>
  <c r="BD97" i="3"/>
  <c r="BC97" i="3"/>
  <c r="BA97" i="3"/>
  <c r="G97" i="3"/>
  <c r="BB97" i="3" s="1"/>
  <c r="B18" i="2"/>
  <c r="A18" i="2"/>
  <c r="C113" i="3"/>
  <c r="BE94" i="3"/>
  <c r="BD94" i="3"/>
  <c r="BC94" i="3"/>
  <c r="BA94" i="3"/>
  <c r="G94" i="3"/>
  <c r="BB94" i="3" s="1"/>
  <c r="BE84" i="3"/>
  <c r="BD84" i="3"/>
  <c r="BC84" i="3"/>
  <c r="BA84" i="3"/>
  <c r="G84" i="3"/>
  <c r="B17" i="2"/>
  <c r="A17" i="2"/>
  <c r="C95" i="3"/>
  <c r="BE80" i="3"/>
  <c r="BD80" i="3"/>
  <c r="BC80" i="3"/>
  <c r="BA80" i="3"/>
  <c r="G80" i="3"/>
  <c r="BE79" i="3"/>
  <c r="BD79" i="3"/>
  <c r="BC79" i="3"/>
  <c r="BA79" i="3"/>
  <c r="G79" i="3"/>
  <c r="BB79" i="3" s="1"/>
  <c r="BE78" i="3"/>
  <c r="BD78" i="3"/>
  <c r="BC78" i="3"/>
  <c r="BA78" i="3"/>
  <c r="G78" i="3"/>
  <c r="BB78" i="3" s="1"/>
  <c r="BE77" i="3"/>
  <c r="BD77" i="3"/>
  <c r="BC77" i="3"/>
  <c r="BA77" i="3"/>
  <c r="G77" i="3"/>
  <c r="B16" i="2"/>
  <c r="A16" i="2"/>
  <c r="C82" i="3"/>
  <c r="BE73" i="3"/>
  <c r="BD73" i="3"/>
  <c r="BC73" i="3"/>
  <c r="BA73" i="3"/>
  <c r="G73" i="3"/>
  <c r="BB73" i="3" s="1"/>
  <c r="BE72" i="3"/>
  <c r="BD72" i="3"/>
  <c r="BC72" i="3"/>
  <c r="BA72" i="3"/>
  <c r="G72" i="3"/>
  <c r="BB72" i="3" s="1"/>
  <c r="BE71" i="3"/>
  <c r="BD71" i="3"/>
  <c r="BC71" i="3"/>
  <c r="BA71" i="3"/>
  <c r="G71" i="3"/>
  <c r="BB71" i="3" s="1"/>
  <c r="BE70" i="3"/>
  <c r="BD70" i="3"/>
  <c r="BC70" i="3"/>
  <c r="BA70" i="3"/>
  <c r="G70" i="3"/>
  <c r="BB70" i="3" s="1"/>
  <c r="BE69" i="3"/>
  <c r="BD69" i="3"/>
  <c r="BC69" i="3"/>
  <c r="BA69" i="3"/>
  <c r="G69" i="3"/>
  <c r="B15" i="2"/>
  <c r="A15" i="2"/>
  <c r="C75" i="3"/>
  <c r="BE65" i="3"/>
  <c r="BD65" i="3"/>
  <c r="BC65" i="3"/>
  <c r="BA65" i="3"/>
  <c r="G65" i="3"/>
  <c r="BB65" i="3" s="1"/>
  <c r="BE64" i="3"/>
  <c r="BD64" i="3"/>
  <c r="BC64" i="3"/>
  <c r="BA64" i="3"/>
  <c r="G64" i="3"/>
  <c r="BB64" i="3" s="1"/>
  <c r="BE63" i="3"/>
  <c r="BD63" i="3"/>
  <c r="BC63" i="3"/>
  <c r="BA63" i="3"/>
  <c r="G63" i="3"/>
  <c r="B14" i="2"/>
  <c r="A14" i="2"/>
  <c r="C67" i="3"/>
  <c r="BE60" i="3"/>
  <c r="BD60" i="3"/>
  <c r="BC60" i="3"/>
  <c r="BA60" i="3"/>
  <c r="G60" i="3"/>
  <c r="BB60" i="3" s="1"/>
  <c r="BE59" i="3"/>
  <c r="BD59" i="3"/>
  <c r="BC59" i="3"/>
  <c r="BA59" i="3"/>
  <c r="G59" i="3"/>
  <c r="B13" i="2"/>
  <c r="A13" i="2"/>
  <c r="C61" i="3"/>
  <c r="BE56" i="3"/>
  <c r="BD56" i="3"/>
  <c r="BC56" i="3"/>
  <c r="BB56" i="3"/>
  <c r="BA56" i="3"/>
  <c r="G56" i="3"/>
  <c r="BE55" i="3"/>
  <c r="BD55" i="3"/>
  <c r="BC55" i="3"/>
  <c r="BB55" i="3"/>
  <c r="G55" i="3"/>
  <c r="BA55" i="3" s="1"/>
  <c r="BE54" i="3"/>
  <c r="BD54" i="3"/>
  <c r="BC54" i="3"/>
  <c r="BB54" i="3"/>
  <c r="G54" i="3"/>
  <c r="BA54" i="3" s="1"/>
  <c r="BE53" i="3"/>
  <c r="BD53" i="3"/>
  <c r="BC53" i="3"/>
  <c r="BB53" i="3"/>
  <c r="G53" i="3"/>
  <c r="BA53" i="3" s="1"/>
  <c r="BE52" i="3"/>
  <c r="BD52" i="3"/>
  <c r="BC52" i="3"/>
  <c r="BB52" i="3"/>
  <c r="G52" i="3"/>
  <c r="BA52" i="3" s="1"/>
  <c r="BE51" i="3"/>
  <c r="BD51" i="3"/>
  <c r="BC51" i="3"/>
  <c r="BB51" i="3"/>
  <c r="G51" i="3"/>
  <c r="BA51" i="3" s="1"/>
  <c r="BE50" i="3"/>
  <c r="BD50" i="3"/>
  <c r="BC50" i="3"/>
  <c r="BB50" i="3"/>
  <c r="G50" i="3"/>
  <c r="BA50" i="3" s="1"/>
  <c r="BE49" i="3"/>
  <c r="BD49" i="3"/>
  <c r="BC49" i="3"/>
  <c r="BB49" i="3"/>
  <c r="G49" i="3"/>
  <c r="BA49" i="3" s="1"/>
  <c r="BE48" i="3"/>
  <c r="BD48" i="3"/>
  <c r="BC48" i="3"/>
  <c r="BB48" i="3"/>
  <c r="G48" i="3"/>
  <c r="BA48" i="3" s="1"/>
  <c r="BE47" i="3"/>
  <c r="BD47" i="3"/>
  <c r="BC47" i="3"/>
  <c r="BB47" i="3"/>
  <c r="G47" i="3"/>
  <c r="BA47" i="3" s="1"/>
  <c r="B12" i="2"/>
  <c r="A12" i="2"/>
  <c r="C57" i="3"/>
  <c r="BE44" i="3"/>
  <c r="BD44" i="3"/>
  <c r="BC44" i="3"/>
  <c r="BB44" i="3"/>
  <c r="G44" i="3"/>
  <c r="BA44" i="3" s="1"/>
  <c r="BE43" i="3"/>
  <c r="BD43" i="3"/>
  <c r="BC43" i="3"/>
  <c r="BB43" i="3"/>
  <c r="G43" i="3"/>
  <c r="BA43" i="3" s="1"/>
  <c r="BE42" i="3"/>
  <c r="BD42" i="3"/>
  <c r="BC42" i="3"/>
  <c r="BB42" i="3"/>
  <c r="G42" i="3"/>
  <c r="BA42" i="3" s="1"/>
  <c r="BE41" i="3"/>
  <c r="BD41" i="3"/>
  <c r="BC41" i="3"/>
  <c r="BB41" i="3"/>
  <c r="G41" i="3"/>
  <c r="BA41" i="3" s="1"/>
  <c r="BE40" i="3"/>
  <c r="BD40" i="3"/>
  <c r="BC40" i="3"/>
  <c r="BB40" i="3"/>
  <c r="G40" i="3"/>
  <c r="BA40" i="3" s="1"/>
  <c r="BE39" i="3"/>
  <c r="BD39" i="3"/>
  <c r="BC39" i="3"/>
  <c r="BB39" i="3"/>
  <c r="G39" i="3"/>
  <c r="BA39" i="3" s="1"/>
  <c r="BE38" i="3"/>
  <c r="BD38" i="3"/>
  <c r="BC38" i="3"/>
  <c r="BB38" i="3"/>
  <c r="G38" i="3"/>
  <c r="BA38" i="3" s="1"/>
  <c r="BE37" i="3"/>
  <c r="BD37" i="3"/>
  <c r="BC37" i="3"/>
  <c r="BB37" i="3"/>
  <c r="G37" i="3"/>
  <c r="BA37" i="3" s="1"/>
  <c r="BE36" i="3"/>
  <c r="BD36" i="3"/>
  <c r="BC36" i="3"/>
  <c r="BB36" i="3"/>
  <c r="G36" i="3"/>
  <c r="BA36" i="3" s="1"/>
  <c r="BE35" i="3"/>
  <c r="BD35" i="3"/>
  <c r="BC35" i="3"/>
  <c r="BB35" i="3"/>
  <c r="G35" i="3"/>
  <c r="BA35" i="3" s="1"/>
  <c r="BE34" i="3"/>
  <c r="BD34" i="3"/>
  <c r="BC34" i="3"/>
  <c r="BB34" i="3"/>
  <c r="G34" i="3"/>
  <c r="BA34" i="3" s="1"/>
  <c r="BE33" i="3"/>
  <c r="BD33" i="3"/>
  <c r="BC33" i="3"/>
  <c r="BB33" i="3"/>
  <c r="G33" i="3"/>
  <c r="B11" i="2"/>
  <c r="A11" i="2"/>
  <c r="C45" i="3"/>
  <c r="BE30" i="3"/>
  <c r="BD30" i="3"/>
  <c r="BC30" i="3"/>
  <c r="BB30" i="3"/>
  <c r="G30" i="3"/>
  <c r="BA30" i="3" s="1"/>
  <c r="BE29" i="3"/>
  <c r="BD29" i="3"/>
  <c r="BC29" i="3"/>
  <c r="BB29" i="3"/>
  <c r="G29" i="3"/>
  <c r="BA29" i="3" s="1"/>
  <c r="BE28" i="3"/>
  <c r="BD28" i="3"/>
  <c r="BC28" i="3"/>
  <c r="BB28" i="3"/>
  <c r="G28" i="3"/>
  <c r="BA28" i="3" s="1"/>
  <c r="BE27" i="3"/>
  <c r="BD27" i="3"/>
  <c r="BC27" i="3"/>
  <c r="BB27" i="3"/>
  <c r="G27" i="3"/>
  <c r="BA27" i="3" s="1"/>
  <c r="BE26" i="3"/>
  <c r="BD26" i="3"/>
  <c r="BC26" i="3"/>
  <c r="BB26" i="3"/>
  <c r="G26" i="3"/>
  <c r="BA26" i="3" s="1"/>
  <c r="BE24" i="3"/>
  <c r="BD24" i="3"/>
  <c r="BC24" i="3"/>
  <c r="BB24" i="3"/>
  <c r="G24" i="3"/>
  <c r="BA24" i="3" s="1"/>
  <c r="BE23" i="3"/>
  <c r="BD23" i="3"/>
  <c r="BC23" i="3"/>
  <c r="BB23" i="3"/>
  <c r="G23" i="3"/>
  <c r="B10" i="2"/>
  <c r="A10" i="2"/>
  <c r="C31" i="3"/>
  <c r="BE20" i="3"/>
  <c r="BE21" i="3" s="1"/>
  <c r="I9" i="2" s="1"/>
  <c r="BD20" i="3"/>
  <c r="BD21" i="3" s="1"/>
  <c r="H9" i="2" s="1"/>
  <c r="BC20" i="3"/>
  <c r="BC21" i="3" s="1"/>
  <c r="G9" i="2" s="1"/>
  <c r="BB20" i="3"/>
  <c r="BB21" i="3" s="1"/>
  <c r="F9" i="2" s="1"/>
  <c r="G20" i="3"/>
  <c r="B9" i="2"/>
  <c r="A9" i="2"/>
  <c r="C21" i="3"/>
  <c r="BE17" i="3"/>
  <c r="BE18" i="3" s="1"/>
  <c r="I8" i="2" s="1"/>
  <c r="BD17" i="3"/>
  <c r="BD18" i="3" s="1"/>
  <c r="H8" i="2" s="1"/>
  <c r="BC17" i="3"/>
  <c r="BC18" i="3" s="1"/>
  <c r="G8" i="2" s="1"/>
  <c r="BB17" i="3"/>
  <c r="BB18" i="3" s="1"/>
  <c r="F8" i="2" s="1"/>
  <c r="G17" i="3"/>
  <c r="G18" i="3" s="1"/>
  <c r="B8" i="2"/>
  <c r="A8" i="2"/>
  <c r="C18" i="3"/>
  <c r="BE14" i="3"/>
  <c r="BD14" i="3"/>
  <c r="BC14" i="3"/>
  <c r="BB14" i="3"/>
  <c r="G14" i="3"/>
  <c r="BA14" i="3" s="1"/>
  <c r="BE13" i="3"/>
  <c r="BD13" i="3"/>
  <c r="BC13" i="3"/>
  <c r="BB13" i="3"/>
  <c r="G13" i="3"/>
  <c r="BA13" i="3" s="1"/>
  <c r="BE12" i="3"/>
  <c r="BD12" i="3"/>
  <c r="BC12" i="3"/>
  <c r="BB12" i="3"/>
  <c r="G12" i="3"/>
  <c r="BA12" i="3" s="1"/>
  <c r="BE11" i="3"/>
  <c r="BD11" i="3"/>
  <c r="BC11" i="3"/>
  <c r="BB11" i="3"/>
  <c r="G11" i="3"/>
  <c r="BE10" i="3"/>
  <c r="BD10" i="3"/>
  <c r="BC10" i="3"/>
  <c r="BB10" i="3"/>
  <c r="G10" i="3"/>
  <c r="BA10" i="3" s="1"/>
  <c r="BE8" i="3"/>
  <c r="BD8" i="3"/>
  <c r="BC8" i="3"/>
  <c r="BB8" i="3"/>
  <c r="G8" i="3"/>
  <c r="BA8" i="3" s="1"/>
  <c r="B7" i="2"/>
  <c r="A7" i="2"/>
  <c r="C15" i="3"/>
  <c r="C4" i="3"/>
  <c r="F3" i="3"/>
  <c r="C3" i="3"/>
  <c r="H31" i="2"/>
  <c r="G22" i="1" s="1"/>
  <c r="G21" i="1" s="1"/>
  <c r="G30" i="2"/>
  <c r="I30" i="2" s="1"/>
  <c r="C2" i="2"/>
  <c r="C1" i="2"/>
  <c r="F31" i="1"/>
  <c r="G8" i="1"/>
  <c r="G142" i="3" l="1"/>
  <c r="F24" i="2" s="1"/>
  <c r="BA33" i="3"/>
  <c r="BA45" i="3" s="1"/>
  <c r="E11" i="2" s="1"/>
  <c r="G45" i="3"/>
  <c r="BB77" i="3"/>
  <c r="BB126" i="3"/>
  <c r="G132" i="3"/>
  <c r="BB115" i="3"/>
  <c r="BB120" i="3" s="1"/>
  <c r="F19" i="2" s="1"/>
  <c r="G120" i="3"/>
  <c r="G31" i="3"/>
  <c r="E10" i="2" s="1"/>
  <c r="BB63" i="3"/>
  <c r="BB67" i="3" s="1"/>
  <c r="F14" i="2" s="1"/>
  <c r="G67" i="3"/>
  <c r="G57" i="3"/>
  <c r="BB69" i="3"/>
  <c r="BB75" i="3" s="1"/>
  <c r="F15" i="2" s="1"/>
  <c r="G124" i="3"/>
  <c r="G61" i="3"/>
  <c r="BD61" i="3"/>
  <c r="H13" i="2" s="1"/>
  <c r="BD67" i="3"/>
  <c r="H14" i="2" s="1"/>
  <c r="BC139" i="3"/>
  <c r="G23" i="2" s="1"/>
  <c r="BA20" i="3"/>
  <c r="BA21" i="3" s="1"/>
  <c r="E9" i="2" s="1"/>
  <c r="G21" i="3"/>
  <c r="BE61" i="3"/>
  <c r="I13" i="2" s="1"/>
  <c r="BA11" i="3"/>
  <c r="G15" i="3"/>
  <c r="BB102" i="3"/>
  <c r="BB113" i="3" s="1"/>
  <c r="G113" i="3"/>
  <c r="F18" i="2" s="1"/>
  <c r="BB84" i="3"/>
  <c r="BB95" i="3" s="1"/>
  <c r="G95" i="3"/>
  <c r="F17" i="2" s="1"/>
  <c r="BA95" i="3"/>
  <c r="E17" i="2" s="1"/>
  <c r="BD45" i="3"/>
  <c r="H11" i="2" s="1"/>
  <c r="BE124" i="3"/>
  <c r="I20" i="2" s="1"/>
  <c r="BC67" i="3"/>
  <c r="G14" i="2" s="1"/>
  <c r="BC45" i="3"/>
  <c r="G11" i="2" s="1"/>
  <c r="BE139" i="3"/>
  <c r="I23" i="2" s="1"/>
  <c r="BC57" i="3"/>
  <c r="G12" i="2" s="1"/>
  <c r="BD15" i="3"/>
  <c r="H7" i="2" s="1"/>
  <c r="BE45" i="3"/>
  <c r="I11" i="2" s="1"/>
  <c r="BA82" i="3"/>
  <c r="E16" i="2" s="1"/>
  <c r="BD124" i="3"/>
  <c r="H20" i="2" s="1"/>
  <c r="BD139" i="3"/>
  <c r="H23" i="2" s="1"/>
  <c r="BB15" i="3"/>
  <c r="F7" i="2" s="1"/>
  <c r="BD31" i="3"/>
  <c r="H10" i="2" s="1"/>
  <c r="BA124" i="3"/>
  <c r="E20" i="2" s="1"/>
  <c r="BA139" i="3"/>
  <c r="E23" i="2" s="1"/>
  <c r="BE75" i="3"/>
  <c r="I15" i="2" s="1"/>
  <c r="BD75" i="3"/>
  <c r="H15" i="2" s="1"/>
  <c r="BC31" i="3"/>
  <c r="G10" i="2" s="1"/>
  <c r="BE57" i="3"/>
  <c r="I12" i="2" s="1"/>
  <c r="BC113" i="3"/>
  <c r="G18" i="2" s="1"/>
  <c r="BE31" i="3"/>
  <c r="I10" i="2" s="1"/>
  <c r="BE67" i="3"/>
  <c r="I14" i="2" s="1"/>
  <c r="BC82" i="3"/>
  <c r="G16" i="2" s="1"/>
  <c r="BE82" i="3"/>
  <c r="I16" i="2" s="1"/>
  <c r="BD113" i="3"/>
  <c r="H18" i="2" s="1"/>
  <c r="BC132" i="3"/>
  <c r="G21" i="2" s="1"/>
  <c r="BB132" i="3"/>
  <c r="F21" i="2" s="1"/>
  <c r="BD82" i="3"/>
  <c r="H16" i="2" s="1"/>
  <c r="BC61" i="3"/>
  <c r="G13" i="2" s="1"/>
  <c r="BE113" i="3"/>
  <c r="I18" i="2" s="1"/>
  <c r="BE95" i="3"/>
  <c r="I17" i="2" s="1"/>
  <c r="BE120" i="3"/>
  <c r="I19" i="2" s="1"/>
  <c r="BA132" i="3"/>
  <c r="E21" i="2" s="1"/>
  <c r="BE15" i="3"/>
  <c r="I7" i="2" s="1"/>
  <c r="BB31" i="3"/>
  <c r="F10" i="2" s="1"/>
  <c r="BA61" i="3"/>
  <c r="E13" i="2" s="1"/>
  <c r="BA67" i="3"/>
  <c r="E14" i="2" s="1"/>
  <c r="BC75" i="3"/>
  <c r="G15" i="2" s="1"/>
  <c r="BA120" i="3"/>
  <c r="E19" i="2" s="1"/>
  <c r="BC124" i="3"/>
  <c r="G20" i="2" s="1"/>
  <c r="G135" i="3"/>
  <c r="G139" i="3"/>
  <c r="BC15" i="3"/>
  <c r="G7" i="2" s="1"/>
  <c r="BC95" i="3"/>
  <c r="G17" i="2" s="1"/>
  <c r="BC120" i="3"/>
  <c r="G19" i="2" s="1"/>
  <c r="BD132" i="3"/>
  <c r="H21" i="2" s="1"/>
  <c r="BB45" i="3"/>
  <c r="F11" i="2" s="1"/>
  <c r="BB57" i="3"/>
  <c r="F12" i="2" s="1"/>
  <c r="BD57" i="3"/>
  <c r="H12" i="2" s="1"/>
  <c r="BA75" i="3"/>
  <c r="E15" i="2" s="1"/>
  <c r="BD95" i="3"/>
  <c r="H17" i="2" s="1"/>
  <c r="BA113" i="3"/>
  <c r="E18" i="2" s="1"/>
  <c r="BD120" i="3"/>
  <c r="H19" i="2" s="1"/>
  <c r="BE132" i="3"/>
  <c r="I21" i="2" s="1"/>
  <c r="BA15" i="3"/>
  <c r="E7" i="2" s="1"/>
  <c r="BA57" i="3"/>
  <c r="E12" i="2" s="1"/>
  <c r="BA17" i="3"/>
  <c r="BA18" i="3" s="1"/>
  <c r="E8" i="2" s="1"/>
  <c r="BA23" i="3"/>
  <c r="BA31" i="3" s="1"/>
  <c r="BB59" i="3"/>
  <c r="BB61" i="3" s="1"/>
  <c r="F13" i="2" s="1"/>
  <c r="BB80" i="3"/>
  <c r="BB122" i="3"/>
  <c r="BB124" i="3" s="1"/>
  <c r="F20" i="2" s="1"/>
  <c r="BB137" i="3"/>
  <c r="BB139" i="3" s="1"/>
  <c r="F23" i="2" s="1"/>
  <c r="BB82" i="3" l="1"/>
  <c r="F16" i="2" s="1"/>
  <c r="I25" i="2"/>
  <c r="C20" i="1" s="1"/>
  <c r="H25" i="2"/>
  <c r="C15" i="1" s="1"/>
  <c r="G25" i="2"/>
  <c r="C14" i="1" s="1"/>
  <c r="F25" i="2"/>
  <c r="C17" i="1" s="1"/>
  <c r="E25" i="2"/>
  <c r="C16" i="1" s="1"/>
  <c r="C18" i="1" l="1"/>
  <c r="C21" i="1" s="1"/>
  <c r="C22" i="1" s="1"/>
  <c r="F32" i="1" s="1"/>
  <c r="F33" i="1" l="1"/>
  <c r="F34" i="1" s="1"/>
</calcChain>
</file>

<file path=xl/sharedStrings.xml><?xml version="1.0" encoding="utf-8"?>
<sst xmlns="http://schemas.openxmlformats.org/spreadsheetml/2006/main" count="456" uniqueCount="304">
  <si>
    <t>KRYCÍ LIST ROZPOČTU</t>
  </si>
  <si>
    <t>Objekt :</t>
  </si>
  <si>
    <t>Název objektu :</t>
  </si>
  <si>
    <t>JKSO :</t>
  </si>
  <si>
    <t xml:space="preserve"> </t>
  </si>
  <si>
    <t>Stavba :</t>
  </si>
  <si>
    <t>Název stavby :</t>
  </si>
  <si>
    <t>SKP :</t>
  </si>
  <si>
    <t>Projektant :</t>
  </si>
  <si>
    <t>Počet měrných jednotek :</t>
  </si>
  <si>
    <t>Objednatel :</t>
  </si>
  <si>
    <t>Náklady na MJ :</t>
  </si>
  <si>
    <t>Počet listů :</t>
  </si>
  <si>
    <t>Zakázkové číslo :</t>
  </si>
  <si>
    <t>Zpracovatel projektu :</t>
  </si>
  <si>
    <t>Zhotovitel :</t>
  </si>
  <si>
    <t>ROZPOČTOVÉ NÁKLADY</t>
  </si>
  <si>
    <t>Rozpočtové náklady II. a III. hlavy</t>
  </si>
  <si>
    <t>Vedlejší rozpočtové náklady</t>
  </si>
  <si>
    <t>Dodávka celkem</t>
  </si>
  <si>
    <t>Z</t>
  </si>
  <si>
    <t>Montáž celkem</t>
  </si>
  <si>
    <t>R</t>
  </si>
  <si>
    <t>HSV celkem</t>
  </si>
  <si>
    <t>N</t>
  </si>
  <si>
    <t>PSV celkem</t>
  </si>
  <si>
    <t>ZRN celkem</t>
  </si>
  <si>
    <t>HZS</t>
  </si>
  <si>
    <t>RN II.a III.hlavy</t>
  </si>
  <si>
    <t>Ostatní VRN</t>
  </si>
  <si>
    <t>ZRN+VRN+HZS</t>
  </si>
  <si>
    <t>VRN celkem</t>
  </si>
  <si>
    <t>Vypracoval</t>
  </si>
  <si>
    <t>Za zhotovitele</t>
  </si>
  <si>
    <t>Za objednatele</t>
  </si>
  <si>
    <t>Jméno :</t>
  </si>
  <si>
    <t>Datum :</t>
  </si>
  <si>
    <t>Podpis:</t>
  </si>
  <si>
    <t>Podpis :</t>
  </si>
  <si>
    <t>Základ pro DPH</t>
  </si>
  <si>
    <t>%  činí :</t>
  </si>
  <si>
    <t>DPH</t>
  </si>
  <si>
    <t>CENA ZA OBJEKT CELKEM</t>
  </si>
  <si>
    <t>Poznámka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</si>
  <si>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</si>
  <si>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</si>
  <si>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</si>
  <si>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</si>
  <si>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</si>
  <si>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</si>
  <si>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</si>
  <si>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</si>
  <si>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</si>
  <si>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</si>
  <si>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</si>
  <si>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</si>
  <si>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</si>
  <si>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 xml:space="preserve">Položkový rozpočet 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</si>
  <si>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</si>
  <si>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</si>
  <si>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</si>
  <si>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</si>
  <si>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</si>
  <si>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</si>
  <si>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</si>
  <si>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</si>
  <si>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1</t>
  </si>
  <si>
    <t>ks</t>
  </si>
  <si>
    <t>Celkem za</t>
  </si>
  <si>
    <t>čši brno - kanceláře</t>
  </si>
  <si>
    <t>3</t>
  </si>
  <si>
    <t>Svislé a kompletní konstrukce</t>
  </si>
  <si>
    <t>317 94-1121.R00</t>
  </si>
  <si>
    <t xml:space="preserve">Osazení ocelových válcovaných nosníků do č.12 </t>
  </si>
  <si>
    <t>t</t>
  </si>
  <si>
    <t>319 20-1317.R00</t>
  </si>
  <si>
    <t xml:space="preserve">Vyrovnání zdiva pod omítku maltou ze SMS tl. 30 mm </t>
  </si>
  <si>
    <t>m2</t>
  </si>
  <si>
    <t>342 26-2111.RT1</t>
  </si>
  <si>
    <t>Příčka sádrokart. dvoj. oc. kce, 2x opl. tl.155 mm desky standard tl. 12,5 mm, izolace Orsil tl. 5 cm</t>
  </si>
  <si>
    <t>342 26-3310.RT2</t>
  </si>
  <si>
    <t>Úprava sádrokartonové příčky pro osazení umývadla do ocelové konstrukce, typ 0.50.10</t>
  </si>
  <si>
    <t>kus</t>
  </si>
  <si>
    <t>342 26-4051.RT4</t>
  </si>
  <si>
    <t>Podhled sádrokartonový na zavěšenou ocel. konstr. desky požár. impreg. tl. 12,5 mm, bez izolace</t>
  </si>
  <si>
    <t>346 24-4361.R00</t>
  </si>
  <si>
    <t xml:space="preserve">Zazdívka rýh, potrubí, kapes cihlami tl. 6,5 cm </t>
  </si>
  <si>
    <t>61</t>
  </si>
  <si>
    <t>Upravy povrchů vnitřní</t>
  </si>
  <si>
    <t>611 42-1133.R00</t>
  </si>
  <si>
    <t xml:space="preserve">Omítka vnitřní stropů rovných, MVC, štuková </t>
  </si>
  <si>
    <t>63</t>
  </si>
  <si>
    <t>Podlahy a podlahové konstrukce</t>
  </si>
  <si>
    <t>631 31-2411.RT3</t>
  </si>
  <si>
    <t>Mazanina betonová tl. 5 - 8 cm C 8/10   (B 10) vyztužená ocelovými vlákny 25 kg / m3</t>
  </si>
  <si>
    <t>m3</t>
  </si>
  <si>
    <t>64</t>
  </si>
  <si>
    <t>Výplně otvorů</t>
  </si>
  <si>
    <t>642 94-2111.R00</t>
  </si>
  <si>
    <t xml:space="preserve">Osazení zárubní dveřních ocelových, pl. do 2,5 m2 </t>
  </si>
  <si>
    <t>648 95-2421.R00</t>
  </si>
  <si>
    <t xml:space="preserve">Osazení parapetních desek dřevěných š. do 50 cm </t>
  </si>
  <si>
    <t>m</t>
  </si>
  <si>
    <t xml:space="preserve">parapet dřevěný </t>
  </si>
  <si>
    <t>bm</t>
  </si>
  <si>
    <t>2</t>
  </si>
  <si>
    <t xml:space="preserve">zárubeň ocelová </t>
  </si>
  <si>
    <t>642 94-2213.R00</t>
  </si>
  <si>
    <t xml:space="preserve">Osazení zárubně do sádrokarton. příčky tl. 125 mm </t>
  </si>
  <si>
    <t>642 94-0016.RAC</t>
  </si>
  <si>
    <t>Dveře jednokřídlové 90/197, překlad, zárubeň, práh dřevěné vchodové palubkové+klika+zámek</t>
  </si>
  <si>
    <t>642 94-0010.RAA</t>
  </si>
  <si>
    <t>96</t>
  </si>
  <si>
    <t>Bourání konstrukcí</t>
  </si>
  <si>
    <t>962 03-1133.R00</t>
  </si>
  <si>
    <t xml:space="preserve">Bourání příček cihelných tl. 15 cm </t>
  </si>
  <si>
    <t>963 01-2510.R00</t>
  </si>
  <si>
    <t xml:space="preserve">Bourání stropů z desek žb. š. 30 cm, tl. do 14 cm </t>
  </si>
  <si>
    <t>964 01-1211.R00</t>
  </si>
  <si>
    <t xml:space="preserve">Vybourání ŽB překladů prefa  dl. 3 m, 50 kg/m </t>
  </si>
  <si>
    <t>965 08-2932.R00</t>
  </si>
  <si>
    <t xml:space="preserve">Odstranění násypu tl. do 20 cm, plocha do 2 m2 </t>
  </si>
  <si>
    <t>965 04-2141.R00</t>
  </si>
  <si>
    <t xml:space="preserve">Bourání mazanin betonových tl. 10 cm, nad 4 m2 </t>
  </si>
  <si>
    <t>962 03-2241.R00</t>
  </si>
  <si>
    <t xml:space="preserve">Bourání zdiva z cihel pálených na MC </t>
  </si>
  <si>
    <t>968 06-2246.R00</t>
  </si>
  <si>
    <t xml:space="preserve">Vybourání dřevěných rámů oken jednoduch. pl. 4 m2 </t>
  </si>
  <si>
    <t>968 06-1112.R00</t>
  </si>
  <si>
    <t xml:space="preserve">Vyvěšení dřevěných okenních křídel pl. do 1,5 m2 </t>
  </si>
  <si>
    <t>969 01-1121.R00</t>
  </si>
  <si>
    <t xml:space="preserve">Vybourání vodovod., plynového vedení DN do 52 mm </t>
  </si>
  <si>
    <t>962 05-2314.R00</t>
  </si>
  <si>
    <t xml:space="preserve">Bourání pilířů železobetonových </t>
  </si>
  <si>
    <t>962 03-2314.R00</t>
  </si>
  <si>
    <t xml:space="preserve">Bourání pilířů cihelných </t>
  </si>
  <si>
    <t>967 03-1734.R00</t>
  </si>
  <si>
    <t xml:space="preserve">Přisekání plošné zdiva cihelného na MVC tl. 30 cm </t>
  </si>
  <si>
    <t>97</t>
  </si>
  <si>
    <t>Prorážení otvorů</t>
  </si>
  <si>
    <t>978 01-1191.R00</t>
  </si>
  <si>
    <t xml:space="preserve">Otlučení omítek vnitřních vápenných stropů do 100% </t>
  </si>
  <si>
    <t>978 05-9531.R00</t>
  </si>
  <si>
    <t xml:space="preserve">Odsekání vnitřních obkladů stěn nad 2 m2 </t>
  </si>
  <si>
    <t>979 01-1219.R00</t>
  </si>
  <si>
    <t xml:space="preserve">Přípl.k svislé dopr.suti za každé další NP nošením </t>
  </si>
  <si>
    <t>979 08-1111.R00</t>
  </si>
  <si>
    <t xml:space="preserve">Odvoz suti a vybour. hmot na skládku do 1 km </t>
  </si>
  <si>
    <t>979 99-9999.R00</t>
  </si>
  <si>
    <t xml:space="preserve">Poplatek za skladku 10 % příměsí - DUFONEV Brno </t>
  </si>
  <si>
    <t>979 08-1121.R00</t>
  </si>
  <si>
    <t xml:space="preserve">Příplatek k odvozu za každý další 1 km </t>
  </si>
  <si>
    <t>979 08-2111.R00</t>
  </si>
  <si>
    <t xml:space="preserve">Vnitrostaveništní doprava suti do 10 m </t>
  </si>
  <si>
    <t>979 08-2121.R00</t>
  </si>
  <si>
    <t xml:space="preserve">Příplatek k vnitrost. dopravě suti za dalších 5 m </t>
  </si>
  <si>
    <t>973 03-1325.R00</t>
  </si>
  <si>
    <t xml:space="preserve">Vysekání kapes zeď cihel. MVC, pl. 0,1m2, hl. 30cm </t>
  </si>
  <si>
    <t>974 03-1155.R00</t>
  </si>
  <si>
    <t xml:space="preserve">Vysekání rýh ve zdi cihelné 10 x 20 cm </t>
  </si>
  <si>
    <t>711</t>
  </si>
  <si>
    <t>Izolace proti vodě</t>
  </si>
  <si>
    <t>711 14-2559.R00</t>
  </si>
  <si>
    <t>711 11-1001.R00</t>
  </si>
  <si>
    <t xml:space="preserve">Izolace proti vlhkosti vodor. nátěr ALP za studena </t>
  </si>
  <si>
    <t>713</t>
  </si>
  <si>
    <t>Izolace tepelné</t>
  </si>
  <si>
    <t>713 12-1111.RU9</t>
  </si>
  <si>
    <t>Izolace tepelná podlah na sucho, jednovrstvá včetně dodávky Nobasil  PTN tl. 50/45 mm</t>
  </si>
  <si>
    <t xml:space="preserve">tep.izolace podhledu min. vata 100 mm volně </t>
  </si>
  <si>
    <t>713 11-1211.RK3</t>
  </si>
  <si>
    <t>Montáž parozábrany krovů spodem s přelepením spojů Jutafol N 110 standard</t>
  </si>
  <si>
    <t>721</t>
  </si>
  <si>
    <t>Vnitřní kanalizace</t>
  </si>
  <si>
    <t>721 17-6103.R00</t>
  </si>
  <si>
    <t xml:space="preserve">Potrubí HT připojovací DN 50 x 1,8 mm </t>
  </si>
  <si>
    <t>721 17-6105.R00</t>
  </si>
  <si>
    <t xml:space="preserve">Potrubí HT připojovací DN 100 x 2,7 mm </t>
  </si>
  <si>
    <t>721 19-4105.R00</t>
  </si>
  <si>
    <t xml:space="preserve">Vyvedení odpadních výpustek D 50 x 1,8 </t>
  </si>
  <si>
    <t>721 19-4109.R00</t>
  </si>
  <si>
    <t xml:space="preserve">Vyvedení odpadních výpustek D 110 x 2,3 </t>
  </si>
  <si>
    <t>721 10-0902.R00</t>
  </si>
  <si>
    <t xml:space="preserve">Oprava - přetěsnění hrdla odpadního potrubí DN 100 </t>
  </si>
  <si>
    <t>722</t>
  </si>
  <si>
    <t>Vnitřní vodovod</t>
  </si>
  <si>
    <t>722 17-2311.R00</t>
  </si>
  <si>
    <t xml:space="preserve">Potrubí z PPR Instaplast, studená, D 20/2,8 mm </t>
  </si>
  <si>
    <t>722 17-2312.R00</t>
  </si>
  <si>
    <t xml:space="preserve">Potrubí z PPR Instaplast, studená, D 25/3,5 mm </t>
  </si>
  <si>
    <t>722 18-2001.RT1</t>
  </si>
  <si>
    <t>Montáž izolačních skruží na potrubí přímé DN 25 samolepící spoj, rychlouzávěr</t>
  </si>
  <si>
    <t>722 19-0401.R00</t>
  </si>
  <si>
    <t xml:space="preserve">Vyvedení a upevnění výpustek DN 15 </t>
  </si>
  <si>
    <t>724</t>
  </si>
  <si>
    <t>724 100</t>
  </si>
  <si>
    <t>soubor</t>
  </si>
  <si>
    <t>724 101</t>
  </si>
  <si>
    <t>724 102</t>
  </si>
  <si>
    <t xml:space="preserve">ventilátor dn 100, 100 m3/h </t>
  </si>
  <si>
    <t>725</t>
  </si>
  <si>
    <t>Zařizovací předměty</t>
  </si>
  <si>
    <t>725 01-4132.R00</t>
  </si>
  <si>
    <t xml:space="preserve">Klozet závěsný OLYMP 2064.0 + sedátko, barevný </t>
  </si>
  <si>
    <t>725 01-7130.R00</t>
  </si>
  <si>
    <t xml:space="preserve">Umyvadlo na šrouby OLYMP 1064.0, 50 cm, bílé </t>
  </si>
  <si>
    <t>725 24-9101.R00</t>
  </si>
  <si>
    <t xml:space="preserve">Montáž sprchových boxů </t>
  </si>
  <si>
    <t>725 24-9102.R00</t>
  </si>
  <si>
    <t xml:space="preserve">Montáž sprchových mís a vaniček </t>
  </si>
  <si>
    <t>725 84-9302.R00</t>
  </si>
  <si>
    <t xml:space="preserve">Montáž SPRCHOVÉ BATERIE </t>
  </si>
  <si>
    <t>7</t>
  </si>
  <si>
    <t xml:space="preserve">montážní prvek geberit na zazdění </t>
  </si>
  <si>
    <t>8</t>
  </si>
  <si>
    <t xml:space="preserve">ventil rohový 1/2-3/8 </t>
  </si>
  <si>
    <t>5</t>
  </si>
  <si>
    <t xml:space="preserve">DOD BATERIE SPRCHOVÉ </t>
  </si>
  <si>
    <t>6</t>
  </si>
  <si>
    <t xml:space="preserve">sprchová vanička 800x800 vč. sifonu a noh </t>
  </si>
  <si>
    <t>725 82-9301.R00</t>
  </si>
  <si>
    <t xml:space="preserve">Montáž baterie umyv.a dřezové stojánkové </t>
  </si>
  <si>
    <t>4</t>
  </si>
  <si>
    <t xml:space="preserve">DOD baterie umyv. stojánkové </t>
  </si>
  <si>
    <t>771</t>
  </si>
  <si>
    <t>Podlahy z dlaždic a obklady</t>
  </si>
  <si>
    <t>771 57-5107.RT2</t>
  </si>
  <si>
    <t>Montáž podlah keram.,režné hladké, tmel, 20x20 cm Monoflex (Schomburg)</t>
  </si>
  <si>
    <t>998 77-1101.99</t>
  </si>
  <si>
    <t xml:space="preserve">D dlažba keramická 20x20 </t>
  </si>
  <si>
    <t>998 77-1101.R00</t>
  </si>
  <si>
    <t xml:space="preserve">Přesun hmot pro podlahy z dlaždic, výšky do 6 m </t>
  </si>
  <si>
    <t>771 47-5014.RT9</t>
  </si>
  <si>
    <t>Obklad soklíků keram.rovných, tmel,10x10 cm Ardex X7G (flex.lepidlo), Ardex FS DD (spár.hmota)</t>
  </si>
  <si>
    <t>775</t>
  </si>
  <si>
    <t>Podlahy vlysové a parketové</t>
  </si>
  <si>
    <t>775 54-1114.R00</t>
  </si>
  <si>
    <t>775 41-3021.R00</t>
  </si>
  <si>
    <t xml:space="preserve">Montáž podlahové lišty připevněné vruty, výš. 6 cm </t>
  </si>
  <si>
    <t>781</t>
  </si>
  <si>
    <t>Obklady keramické</t>
  </si>
  <si>
    <t>781 10-1111.R00</t>
  </si>
  <si>
    <t xml:space="preserve">Vyrovnání podkladu maltou ze SMS tl. do 7 mm </t>
  </si>
  <si>
    <t>781 10-1121.R00</t>
  </si>
  <si>
    <t xml:space="preserve">Provedení penetrace podkladu - práce </t>
  </si>
  <si>
    <t>781 11-1121.R00</t>
  </si>
  <si>
    <t xml:space="preserve">Montáž lišt rohových, vanových a dilatačních </t>
  </si>
  <si>
    <t>781 23-0121.R00</t>
  </si>
  <si>
    <t xml:space="preserve">Obkládání stěn vnitř.keram. do tmele do 300x300 mm </t>
  </si>
  <si>
    <t>998 78-1101.R00</t>
  </si>
  <si>
    <t xml:space="preserve">D obklad keramický 20x20 </t>
  </si>
  <si>
    <t xml:space="preserve">Přesun hmot pro obklady keramické, výšky do 6 m </t>
  </si>
  <si>
    <t>783</t>
  </si>
  <si>
    <t>Nátěry</t>
  </si>
  <si>
    <t>783 11-2510.R00</t>
  </si>
  <si>
    <t xml:space="preserve">Nátěr olejový OK ''A'' 2x + 1x email </t>
  </si>
  <si>
    <t>784</t>
  </si>
  <si>
    <t>Malby</t>
  </si>
  <si>
    <t>784 16-1601.R00</t>
  </si>
  <si>
    <t xml:space="preserve">Penetrace podkladu nátěrem HET, Hetline, 1 x </t>
  </si>
  <si>
    <t>784 16-4122.R00</t>
  </si>
  <si>
    <t xml:space="preserve">Malba latexová HET univerzál.,barva, bez penetr.2x </t>
  </si>
  <si>
    <t>M21</t>
  </si>
  <si>
    <t>Elektromontáže</t>
  </si>
  <si>
    <t>x</t>
  </si>
  <si>
    <t>kpl</t>
  </si>
  <si>
    <t>Dveře jednokřídlové 60,70,80/197, překlad, zárubeň, práh dřevěné hladké plné+klika+zámek</t>
  </si>
  <si>
    <t>vzt potrubí odtahu wc dn 100 izol vč. obkladu a obezdění</t>
  </si>
  <si>
    <t xml:space="preserve">Podlaha KOBEREC </t>
  </si>
  <si>
    <t>VZT A VYT</t>
  </si>
  <si>
    <t>otopné těleso 22/600/800</t>
  </si>
  <si>
    <t>otopné těleso 21/900/500</t>
  </si>
  <si>
    <t>otopné těleso 33/300/1400</t>
  </si>
  <si>
    <t>klt 700.450</t>
  </si>
  <si>
    <t>hlavice tva -k</t>
  </si>
  <si>
    <t>reg. Systém zpt vigantice pro 6 hlavic</t>
  </si>
  <si>
    <t>úprava rozvodů</t>
  </si>
  <si>
    <t>JEDNOTKA MARTA vč. montáže</t>
  </si>
  <si>
    <t>vzt potrubí digestoř dn 150</t>
  </si>
  <si>
    <t>53-1</t>
  </si>
  <si>
    <t>53-2</t>
  </si>
  <si>
    <t>53-3</t>
  </si>
  <si>
    <t>53-4</t>
  </si>
  <si>
    <t>53-5</t>
  </si>
  <si>
    <t>53-6</t>
  </si>
  <si>
    <t>53-7</t>
  </si>
  <si>
    <t>53-8</t>
  </si>
  <si>
    <t>66-1</t>
  </si>
  <si>
    <t>66-2</t>
  </si>
  <si>
    <t>66-3</t>
  </si>
  <si>
    <t>66-4</t>
  </si>
  <si>
    <t>odsávač par</t>
  </si>
  <si>
    <t>lednička</t>
  </si>
  <si>
    <t>vařič 2-plot</t>
  </si>
  <si>
    <t>66-5</t>
  </si>
  <si>
    <t>troba mikrovlnná</t>
  </si>
  <si>
    <t>okno plast 1,2x2,4 vč. oplechování</t>
  </si>
  <si>
    <t>kuch. linka 3000mm,vč. horních skříněk, dřezu, baterie</t>
  </si>
  <si>
    <t>elektroinstalace vč. svítidel, vypínačů, zásuvek</t>
  </si>
  <si>
    <t>nosník I180</t>
  </si>
  <si>
    <t>D+M Izolace proti vlhkosti svislá pásy přitavením IPA1x</t>
  </si>
  <si>
    <t>43a</t>
  </si>
  <si>
    <t>přesun hmot</t>
  </si>
  <si>
    <t>soklík keramický - dle vzoru dlažby, řezaný, h 10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</si>
</sst>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"/>
    <numFmt numFmtId="165" formatCode="#,##0\ &quot;Kč&quot;"/>
    <numFmt numFmtId="166" formatCode="0.0"/>
  </numFmts>
  <fonts count="20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10"/>
      <color indexed="9"/>
      <name val="Arial CE"/>
      <family val="2"/>
      <charset val="238"/>
    </font>
    <font>
      <sz val="8"/>
      <name val="Arial CE"/>
    </font>
    <font>
      <i/>
      <sz val="8"/>
      <name val="Arial CE"/>
      <family val="2"/>
      <charset val="238"/>
    </font>
    <font>
      <i/>
      <sz val="9"/>
      <name val="Arial CE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7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2" fillId="2" borderId="5" xfId="0" applyNumberFormat="1" applyFont="1" applyFill="1" applyBorder="1"/>
    <xf numFmtId="49" fontId="0" fillId="2" borderId="6" xfId="0" applyNumberFormat="1" applyFill="1" applyBorder="1"/>
    <xf numFmtId="0" fontId="3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0" borderId="13" xfId="0" applyNumberFormat="1" applyBorder="1" applyAlignment="1">
      <alignment horizontal="left"/>
    </xf>
    <xf numFmtId="0" fontId="0" fillId="0" borderId="11" xfId="0" applyNumberFormat="1" applyBorder="1"/>
    <xf numFmtId="0" fontId="0" fillId="0" borderId="10" xfId="0" applyNumberFormat="1" applyBorder="1"/>
    <xf numFmtId="0" fontId="0" fillId="0" borderId="12" xfId="0" applyNumberFormat="1" applyBorder="1"/>
    <xf numFmtId="0" fontId="0" fillId="0" borderId="0" xfId="0" applyNumberFormat="1"/>
    <xf numFmtId="3" fontId="0" fillId="0" borderId="12" xfId="0" applyNumberFormat="1" applyBorder="1"/>
    <xf numFmtId="0" fontId="0" fillId="0" borderId="16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5" xfId="0" applyBorder="1"/>
    <xf numFmtId="0" fontId="0" fillId="0" borderId="13" xfId="0" applyBorder="1"/>
    <xf numFmtId="3" fontId="0" fillId="0" borderId="0" xfId="0" applyNumberFormat="1"/>
    <xf numFmtId="0" fontId="1" fillId="0" borderId="22" xfId="0" applyFont="1" applyBorder="1" applyAlignment="1">
      <alignment horizontal="centerContinuous" vertical="center"/>
    </xf>
    <xf numFmtId="0" fontId="6" fillId="0" borderId="23" xfId="0" applyFont="1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0" fillId="0" borderId="24" xfId="0" applyBorder="1" applyAlignment="1">
      <alignment horizontal="centerContinuous" vertical="center"/>
    </xf>
    <xf numFmtId="0" fontId="5" fillId="0" borderId="25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Continuous"/>
    </xf>
    <xf numFmtId="0" fontId="5" fillId="0" borderId="26" xfId="0" applyFont="1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0" fillId="0" borderId="28" xfId="0" applyBorder="1"/>
    <xf numFmtId="0" fontId="0" fillId="0" borderId="20" xfId="0" applyBorder="1"/>
    <xf numFmtId="3" fontId="0" fillId="0" borderId="29" xfId="0" applyNumberFormat="1" applyBorder="1"/>
    <xf numFmtId="0" fontId="0" fillId="0" borderId="30" xfId="0" applyBorder="1"/>
    <xf numFmtId="3" fontId="0" fillId="0" borderId="31" xfId="0" applyNumberFormat="1" applyBorder="1"/>
    <xf numFmtId="0" fontId="0" fillId="0" borderId="32" xfId="0" applyBorder="1"/>
    <xf numFmtId="3" fontId="0" fillId="0" borderId="14" xfId="0" applyNumberFormat="1" applyBorder="1"/>
    <xf numFmtId="0" fontId="0" fillId="0" borderId="15" xfId="0" applyBorder="1"/>
    <xf numFmtId="0" fontId="0" fillId="0" borderId="33" xfId="0" applyBorder="1"/>
    <xf numFmtId="0" fontId="0" fillId="0" borderId="34" xfId="0" applyBorder="1"/>
    <xf numFmtId="0" fontId="7" fillId="0" borderId="16" xfId="0" applyFont="1" applyBorder="1"/>
    <xf numFmtId="3" fontId="0" fillId="0" borderId="35" xfId="0" applyNumberFormat="1" applyBorder="1"/>
    <xf numFmtId="0" fontId="0" fillId="0" borderId="36" xfId="0" applyBorder="1"/>
    <xf numFmtId="3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0" xfId="0" applyBorder="1" applyAlignment="1">
      <alignment horizontal="right"/>
    </xf>
    <xf numFmtId="164" fontId="0" fillId="0" borderId="0" xfId="0" applyNumberFormat="1" applyBorder="1"/>
    <xf numFmtId="0" fontId="0" fillId="0" borderId="11" xfId="0" applyNumberFormat="1" applyBorder="1" applyAlignment="1">
      <alignment horizontal="right"/>
    </xf>
    <xf numFmtId="165" fontId="0" fillId="0" borderId="14" xfId="0" applyNumberFormat="1" applyBorder="1"/>
    <xf numFmtId="165" fontId="0" fillId="0" borderId="0" xfId="0" applyNumberFormat="1" applyBorder="1"/>
    <xf numFmtId="0" fontId="6" fillId="0" borderId="36" xfId="0" applyFont="1" applyFill="1" applyBorder="1"/>
    <xf numFmtId="0" fontId="6" fillId="0" borderId="37" xfId="0" applyFont="1" applyFill="1" applyBorder="1"/>
    <xf numFmtId="0" fontId="6" fillId="0" borderId="40" xfId="0" applyFont="1" applyFill="1" applyBorder="1"/>
    <xf numFmtId="165" fontId="6" fillId="0" borderId="37" xfId="0" applyNumberFormat="1" applyFont="1" applyFill="1" applyBorder="1"/>
    <xf numFmtId="0" fontId="6" fillId="0" borderId="41" xfId="0" applyFont="1" applyFill="1" applyBorder="1"/>
    <xf numFmtId="0" fontId="6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3" fillId="0" borderId="44" xfId="1" applyFont="1" applyBorder="1"/>
    <xf numFmtId="0" fontId="9" fillId="0" borderId="44" xfId="1" applyBorder="1"/>
    <xf numFmtId="0" fontId="9" fillId="0" borderId="44" xfId="1" applyBorder="1" applyAlignment="1">
      <alignment horizontal="right"/>
    </xf>
    <xf numFmtId="0" fontId="9" fillId="0" borderId="44" xfId="1" applyFont="1" applyBorder="1"/>
    <xf numFmtId="0" fontId="0" fillId="0" borderId="44" xfId="0" applyNumberFormat="1" applyBorder="1" applyAlignment="1">
      <alignment horizontal="left"/>
    </xf>
    <xf numFmtId="0" fontId="0" fillId="0" borderId="45" xfId="0" applyNumberFormat="1" applyBorder="1"/>
    <xf numFmtId="0" fontId="3" fillId="0" borderId="48" xfId="1" applyFont="1" applyBorder="1"/>
    <xf numFmtId="0" fontId="9" fillId="0" borderId="48" xfId="1" applyBorder="1"/>
    <xf numFmtId="0" fontId="9" fillId="0" borderId="48" xfId="1" applyBorder="1" applyAlignment="1">
      <alignment horizontal="right"/>
    </xf>
    <xf numFmtId="49" fontId="1" fillId="0" borderId="0" xfId="0" applyNumberFormat="1" applyFont="1" applyAlignment="1">
      <alignment horizontal="centerContinuous"/>
    </xf>
    <xf numFmtId="0" fontId="1" fillId="0" borderId="0" xfId="0" applyFont="1" applyBorder="1" applyAlignment="1">
      <alignment horizontal="centerContinuous"/>
    </xf>
    <xf numFmtId="49" fontId="5" fillId="0" borderId="25" xfId="0" applyNumberFormat="1" applyFont="1" applyFill="1" applyBorder="1"/>
    <xf numFmtId="0" fontId="5" fillId="0" borderId="26" xfId="0" applyFont="1" applyFill="1" applyBorder="1"/>
    <xf numFmtId="0" fontId="5" fillId="0" borderId="27" xfId="0" applyFont="1" applyFill="1" applyBorder="1"/>
    <xf numFmtId="0" fontId="5" fillId="0" borderId="50" xfId="0" applyFont="1" applyFill="1" applyBorder="1"/>
    <xf numFmtId="0" fontId="5" fillId="0" borderId="51" xfId="0" applyFont="1" applyFill="1" applyBorder="1"/>
    <xf numFmtId="0" fontId="5" fillId="0" borderId="52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3" fontId="7" fillId="0" borderId="7" xfId="0" applyNumberFormat="1" applyFont="1" applyFill="1" applyBorder="1"/>
    <xf numFmtId="0" fontId="5" fillId="0" borderId="25" xfId="0" applyFont="1" applyFill="1" applyBorder="1"/>
    <xf numFmtId="3" fontId="5" fillId="0" borderId="27" xfId="0" applyNumberFormat="1" applyFont="1" applyFill="1" applyBorder="1"/>
    <xf numFmtId="3" fontId="5" fillId="0" borderId="50" xfId="0" applyNumberFormat="1" applyFont="1" applyFill="1" applyBorder="1"/>
    <xf numFmtId="3" fontId="5" fillId="0" borderId="51" xfId="0" applyNumberFormat="1" applyFont="1" applyFill="1" applyBorder="1"/>
    <xf numFmtId="3" fontId="5" fillId="0" borderId="52" xfId="0" applyNumberFormat="1" applyFont="1" applyFill="1" applyBorder="1"/>
    <xf numFmtId="0" fontId="5" fillId="0" borderId="0" xfId="0" applyFont="1"/>
    <xf numFmtId="0" fontId="1" fillId="0" borderId="0" xfId="0" applyFont="1" applyFill="1" applyAlignment="1">
      <alignment horizontal="centerContinuous"/>
    </xf>
    <xf numFmtId="3" fontId="1" fillId="0" borderId="0" xfId="0" applyNumberFormat="1" applyFont="1" applyFill="1" applyAlignment="1">
      <alignment horizontal="centerContinuous"/>
    </xf>
    <xf numFmtId="0" fontId="0" fillId="0" borderId="0" xfId="0" applyFill="1"/>
    <xf numFmtId="0" fontId="11" fillId="0" borderId="30" xfId="0" applyFont="1" applyFill="1" applyBorder="1"/>
    <xf numFmtId="0" fontId="11" fillId="0" borderId="31" xfId="0" applyFont="1" applyFill="1" applyBorder="1"/>
    <xf numFmtId="0" fontId="0" fillId="0" borderId="55" xfId="0" applyFill="1" applyBorder="1"/>
    <xf numFmtId="0" fontId="11" fillId="0" borderId="56" xfId="0" applyFont="1" applyFill="1" applyBorder="1" applyAlignment="1">
      <alignment horizontal="right"/>
    </xf>
    <xf numFmtId="0" fontId="11" fillId="0" borderId="31" xfId="0" applyFont="1" applyFill="1" applyBorder="1" applyAlignment="1">
      <alignment horizontal="right"/>
    </xf>
    <xf numFmtId="0" fontId="11" fillId="0" borderId="32" xfId="0" applyFont="1" applyFill="1" applyBorder="1" applyAlignment="1">
      <alignment horizontal="center"/>
    </xf>
    <xf numFmtId="4" fontId="12" fillId="0" borderId="31" xfId="0" applyNumberFormat="1" applyFont="1" applyFill="1" applyBorder="1" applyAlignment="1">
      <alignment horizontal="right"/>
    </xf>
    <xf numFmtId="4" fontId="12" fillId="0" borderId="55" xfId="0" applyNumberFormat="1" applyFont="1" applyFill="1" applyBorder="1" applyAlignment="1">
      <alignment horizontal="right"/>
    </xf>
    <xf numFmtId="0" fontId="7" fillId="0" borderId="34" xfId="0" applyFont="1" applyFill="1" applyBorder="1"/>
    <xf numFmtId="0" fontId="7" fillId="0" borderId="20" xfId="0" applyFont="1" applyFill="1" applyBorder="1"/>
    <xf numFmtId="0" fontId="7" fillId="0" borderId="21" xfId="0" applyFont="1" applyFill="1" applyBorder="1"/>
    <xf numFmtId="3" fontId="7" fillId="0" borderId="33" xfId="0" applyNumberFormat="1" applyFont="1" applyFill="1" applyBorder="1" applyAlignment="1">
      <alignment horizontal="right"/>
    </xf>
    <xf numFmtId="166" fontId="7" fillId="0" borderId="57" xfId="0" applyNumberFormat="1" applyFont="1" applyFill="1" applyBorder="1" applyAlignment="1">
      <alignment horizontal="right"/>
    </xf>
    <xf numFmtId="3" fontId="7" fillId="0" borderId="58" xfId="0" applyNumberFormat="1" applyFont="1" applyFill="1" applyBorder="1" applyAlignment="1">
      <alignment horizontal="right"/>
    </xf>
    <xf numFmtId="4" fontId="7" fillId="0" borderId="20" xfId="0" applyNumberFormat="1" applyFont="1" applyFill="1" applyBorder="1" applyAlignment="1">
      <alignment horizontal="right"/>
    </xf>
    <xf numFmtId="3" fontId="7" fillId="0" borderId="21" xfId="0" applyNumberFormat="1" applyFont="1" applyFill="1" applyBorder="1" applyAlignment="1">
      <alignment horizontal="right"/>
    </xf>
    <xf numFmtId="0" fontId="0" fillId="0" borderId="36" xfId="0" applyFill="1" applyBorder="1"/>
    <xf numFmtId="0" fontId="5" fillId="0" borderId="37" xfId="0" applyFont="1" applyFill="1" applyBorder="1"/>
    <xf numFmtId="0" fontId="0" fillId="0" borderId="37" xfId="0" applyFill="1" applyBorder="1"/>
    <xf numFmtId="4" fontId="0" fillId="0" borderId="59" xfId="0" applyNumberFormat="1" applyFill="1" applyBorder="1"/>
    <xf numFmtId="4" fontId="0" fillId="0" borderId="36" xfId="0" applyNumberFormat="1" applyFill="1" applyBorder="1"/>
    <xf numFmtId="4" fontId="0" fillId="0" borderId="37" xfId="0" applyNumberFormat="1" applyFill="1" applyBorder="1"/>
    <xf numFmtId="3" fontId="10" fillId="0" borderId="0" xfId="0" applyNumberFormat="1" applyFont="1"/>
    <xf numFmtId="4" fontId="10" fillId="0" borderId="0" xfId="0" applyNumberFormat="1" applyFont="1"/>
    <xf numFmtId="4" fontId="0" fillId="0" borderId="0" xfId="0" applyNumberFormat="1"/>
    <xf numFmtId="0" fontId="9" fillId="0" borderId="0" xfId="1"/>
    <xf numFmtId="0" fontId="9" fillId="0" borderId="0" xfId="1" applyFill="1"/>
    <xf numFmtId="0" fontId="14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right"/>
    </xf>
    <xf numFmtId="0" fontId="3" fillId="0" borderId="44" xfId="1" applyFont="1" applyFill="1" applyBorder="1"/>
    <xf numFmtId="0" fontId="9" fillId="0" borderId="44" xfId="1" applyFill="1" applyBorder="1"/>
    <xf numFmtId="0" fontId="10" fillId="0" borderId="44" xfId="1" applyFont="1" applyFill="1" applyBorder="1" applyAlignment="1">
      <alignment horizontal="right"/>
    </xf>
    <xf numFmtId="0" fontId="9" fillId="0" borderId="44" xfId="1" applyFill="1" applyBorder="1" applyAlignment="1">
      <alignment horizontal="left"/>
    </xf>
    <xf numFmtId="0" fontId="9" fillId="0" borderId="45" xfId="1" applyFill="1" applyBorder="1"/>
    <xf numFmtId="0" fontId="3" fillId="0" borderId="48" xfId="1" applyFont="1" applyFill="1" applyBorder="1"/>
    <xf numFmtId="0" fontId="9" fillId="0" borderId="48" xfId="1" applyFill="1" applyBorder="1"/>
    <xf numFmtId="0" fontId="10" fillId="0" borderId="0" xfId="1" applyFont="1" applyFill="1"/>
    <xf numFmtId="0" fontId="9" fillId="0" borderId="0" xfId="1" applyFont="1" applyFill="1"/>
    <xf numFmtId="0" fontId="9" fillId="0" borderId="0" xfId="1" applyFill="1" applyAlignment="1">
      <alignment horizontal="right"/>
    </xf>
    <xf numFmtId="0" fontId="9" fillId="0" borderId="0" xfId="1" applyFill="1" applyAlignment="1"/>
    <xf numFmtId="49" fontId="4" fillId="0" borderId="57" xfId="1" applyNumberFormat="1" applyFont="1" applyFill="1" applyBorder="1"/>
    <xf numFmtId="0" fontId="4" fillId="0" borderId="15" xfId="1" applyFont="1" applyFill="1" applyBorder="1" applyAlignment="1">
      <alignment horizontal="center"/>
    </xf>
    <xf numFmtId="0" fontId="4" fillId="0" borderId="15" xfId="1" applyNumberFormat="1" applyFont="1" applyFill="1" applyBorder="1" applyAlignment="1">
      <alignment horizontal="center"/>
    </xf>
    <xf numFmtId="0" fontId="4" fillId="0" borderId="57" xfId="1" applyFont="1" applyFill="1" applyBorder="1" applyAlignment="1">
      <alignment horizontal="center"/>
    </xf>
    <xf numFmtId="0" fontId="5" fillId="0" borderId="53" xfId="1" applyFont="1" applyFill="1" applyBorder="1" applyAlignment="1">
      <alignment horizontal="center"/>
    </xf>
    <xf numFmtId="49" fontId="5" fillId="0" borderId="53" xfId="1" applyNumberFormat="1" applyFont="1" applyFill="1" applyBorder="1" applyAlignment="1">
      <alignment horizontal="left"/>
    </xf>
    <xf numFmtId="0" fontId="5" fillId="0" borderId="53" xfId="1" applyFont="1" applyFill="1" applyBorder="1"/>
    <xf numFmtId="0" fontId="9" fillId="0" borderId="53" xfId="1" applyFill="1" applyBorder="1" applyAlignment="1">
      <alignment horizontal="center"/>
    </xf>
    <xf numFmtId="0" fontId="9" fillId="0" borderId="53" xfId="1" applyNumberFormat="1" applyFill="1" applyBorder="1" applyAlignment="1">
      <alignment horizontal="right"/>
    </xf>
    <xf numFmtId="0" fontId="9" fillId="0" borderId="53" xfId="1" applyNumberFormat="1" applyFill="1" applyBorder="1"/>
    <xf numFmtId="0" fontId="9" fillId="0" borderId="0" xfId="1" applyNumberFormat="1"/>
    <xf numFmtId="0" fontId="16" fillId="0" borderId="0" xfId="1" applyFont="1"/>
    <xf numFmtId="0" fontId="7" fillId="0" borderId="53" xfId="1" applyFont="1" applyFill="1" applyBorder="1" applyAlignment="1">
      <alignment horizontal="center"/>
    </xf>
    <xf numFmtId="49" fontId="8" fillId="0" borderId="53" xfId="1" applyNumberFormat="1" applyFont="1" applyFill="1" applyBorder="1" applyAlignment="1">
      <alignment horizontal="left"/>
    </xf>
    <xf numFmtId="0" fontId="8" fillId="0" borderId="53" xfId="1" applyFont="1" applyFill="1" applyBorder="1" applyAlignment="1">
      <alignment wrapText="1"/>
    </xf>
    <xf numFmtId="49" fontId="17" fillId="0" borderId="53" xfId="1" applyNumberFormat="1" applyFont="1" applyFill="1" applyBorder="1" applyAlignment="1">
      <alignment horizontal="center" shrinkToFit="1"/>
    </xf>
    <xf numFmtId="4" fontId="17" fillId="0" borderId="53" xfId="1" applyNumberFormat="1" applyFont="1" applyFill="1" applyBorder="1" applyAlignment="1">
      <alignment horizontal="right"/>
    </xf>
    <xf numFmtId="4" fontId="17" fillId="0" borderId="53" xfId="1" applyNumberFormat="1" applyFont="1" applyFill="1" applyBorder="1"/>
    <xf numFmtId="0" fontId="9" fillId="0" borderId="60" xfId="1" applyFill="1" applyBorder="1" applyAlignment="1">
      <alignment horizontal="center"/>
    </xf>
    <xf numFmtId="49" fontId="3" fillId="0" borderId="60" xfId="1" applyNumberFormat="1" applyFont="1" applyFill="1" applyBorder="1" applyAlignment="1">
      <alignment horizontal="left"/>
    </xf>
    <xf numFmtId="0" fontId="3" fillId="0" borderId="60" xfId="1" applyFont="1" applyFill="1" applyBorder="1"/>
    <xf numFmtId="4" fontId="9" fillId="0" borderId="60" xfId="1" applyNumberFormat="1" applyFill="1" applyBorder="1" applyAlignment="1">
      <alignment horizontal="right"/>
    </xf>
    <xf numFmtId="4" fontId="5" fillId="0" borderId="60" xfId="1" applyNumberFormat="1" applyFont="1" applyFill="1" applyBorder="1"/>
    <xf numFmtId="3" fontId="9" fillId="0" borderId="0" xfId="1" applyNumberFormat="1"/>
    <xf numFmtId="0" fontId="9" fillId="0" borderId="0" xfId="1" applyBorder="1"/>
    <xf numFmtId="0" fontId="18" fillId="0" borderId="0" xfId="1" applyFont="1" applyAlignment="1"/>
    <xf numFmtId="0" fontId="9" fillId="0" borderId="0" xfId="1" applyAlignment="1">
      <alignment horizontal="right"/>
    </xf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9" fillId="0" borderId="0" xfId="1" applyBorder="1" applyAlignment="1">
      <alignment horizontal="right"/>
    </xf>
    <xf numFmtId="49" fontId="10" fillId="0" borderId="5" xfId="0" applyNumberFormat="1" applyFont="1" applyFill="1" applyBorder="1"/>
    <xf numFmtId="3" fontId="7" fillId="0" borderId="6" xfId="0" applyNumberFormat="1" applyFont="1" applyFill="1" applyBorder="1"/>
    <xf numFmtId="3" fontId="7" fillId="0" borderId="53" xfId="0" applyNumberFormat="1" applyFont="1" applyFill="1" applyBorder="1"/>
    <xf numFmtId="3" fontId="7" fillId="0" borderId="54" xfId="0" applyNumberFormat="1" applyFont="1" applyFill="1" applyBorder="1"/>
    <xf numFmtId="0" fontId="0" fillId="0" borderId="0" xfId="0" applyAlignment="1">
      <alignment horizontal="left" wrapText="1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9" fillId="0" borderId="42" xfId="1" applyFont="1" applyBorder="1" applyAlignment="1">
      <alignment horizontal="center"/>
    </xf>
    <xf numFmtId="0" fontId="9" fillId="0" borderId="43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7" xfId="1" applyFont="1" applyBorder="1" applyAlignment="1">
      <alignment horizontal="center"/>
    </xf>
    <xf numFmtId="0" fontId="9" fillId="0" borderId="48" xfId="1" applyFont="1" applyBorder="1" applyAlignment="1">
      <alignment horizontal="left"/>
    </xf>
    <xf numFmtId="0" fontId="9" fillId="0" borderId="49" xfId="1" applyFont="1" applyBorder="1" applyAlignment="1">
      <alignment horizontal="left"/>
    </xf>
    <xf numFmtId="3" fontId="5" fillId="0" borderId="37" xfId="0" applyNumberFormat="1" applyFont="1" applyFill="1" applyBorder="1" applyAlignment="1">
      <alignment horizontal="right"/>
    </xf>
    <xf numFmtId="3" fontId="5" fillId="0" borderId="59" xfId="0" applyNumberFormat="1" applyFont="1" applyFill="1" applyBorder="1" applyAlignment="1">
      <alignment horizontal="right"/>
    </xf>
    <xf numFmtId="0" fontId="13" fillId="0" borderId="0" xfId="1" applyFont="1" applyAlignment="1">
      <alignment horizontal="center"/>
    </xf>
    <xf numFmtId="0" fontId="9" fillId="0" borderId="42" xfId="1" applyFont="1" applyFill="1" applyBorder="1" applyAlignment="1">
      <alignment horizontal="center"/>
    </xf>
    <xf numFmtId="0" fontId="9" fillId="0" borderId="43" xfId="1" applyFont="1" applyFill="1" applyBorder="1" applyAlignment="1">
      <alignment horizontal="center"/>
    </xf>
    <xf numFmtId="49" fontId="9" fillId="0" borderId="46" xfId="1" applyNumberFormat="1" applyFont="1" applyFill="1" applyBorder="1" applyAlignment="1">
      <alignment horizontal="center"/>
    </xf>
    <xf numFmtId="0" fontId="9" fillId="0" borderId="47" xfId="1" applyFont="1" applyFill="1" applyBorder="1" applyAlignment="1">
      <alignment horizontal="center"/>
    </xf>
    <xf numFmtId="0" fontId="9" fillId="0" borderId="48" xfId="1" applyFill="1" applyBorder="1" applyAlignment="1">
      <alignment horizontal="center" shrinkToFit="1"/>
    </xf>
    <xf numFmtId="0" fontId="9" fillId="0" borderId="49" xfId="1" applyFill="1" applyBorder="1" applyAlignment="1">
      <alignment horizontal="center" shrinkToFit="1"/>
    </xf>
  </cellXfs>
  <cellStyles count="2">
    <cellStyle name="Normální" xfId="0" builtinId="0"/>
    <cellStyle name="normální_POL.XL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1"/>
  <dimension ref="A1:BE55"/>
  <sheetViews>
    <sheetView topLeftCell="A10" workbookViewId="0">
      <selection activeCell="F28" sqref="F28"/>
    </sheetView>
  </sheetViews>
  <sheetFormatPr defaultRowHeight="12.75" x14ac:dyDescent="0.2"/>
  <cols>
    <col min="1" max="1" width="2" customWidth="1"/>
    <col min="2" max="2" width="15" customWidth="1"/>
    <col min="3" max="3" width="15.85546875" customWidth="1"/>
    <col min="4" max="4" width="14.5703125" customWidth="1"/>
    <col min="5" max="5" width="13.5703125" customWidth="1"/>
    <col min="6" max="6" width="16.5703125" customWidth="1"/>
    <col min="7" max="7" width="15.28515625" customWidth="1"/>
  </cols>
  <sheetData>
    <row r="1" spans="1:57" ht="21.75" customHeight="1" x14ac:dyDescent="0.25">
      <c r="A1" s="1" t="s">
        <v>0</v>
      </c>
      <c r="B1" s="2"/>
      <c r="C1" s="2"/>
      <c r="D1" s="2"/>
      <c r="E1" s="2"/>
      <c r="F1" s="2"/>
      <c r="G1" s="2"/>
    </row>
    <row r="2" spans="1:57" ht="15" customHeight="1" thickBot="1" x14ac:dyDescent="0.25"/>
    <row r="3" spans="1:57" ht="12.95" customHeight="1" x14ac:dyDescent="0.2">
      <c r="A3" s="3" t="s">
        <v>1</v>
      </c>
      <c r="B3" s="4"/>
      <c r="C3" s="5" t="s">
        <v>2</v>
      </c>
      <c r="D3" s="5"/>
      <c r="E3" s="5"/>
      <c r="F3" s="5" t="s">
        <v>3</v>
      </c>
      <c r="G3" s="6"/>
    </row>
    <row r="4" spans="1:57" ht="12.95" customHeight="1" x14ac:dyDescent="0.2">
      <c r="A4" s="7"/>
      <c r="B4" s="8"/>
      <c r="C4" s="9"/>
      <c r="D4" s="10"/>
      <c r="E4" s="10"/>
      <c r="F4" s="11"/>
      <c r="G4" s="12"/>
    </row>
    <row r="5" spans="1:57" ht="12.95" customHeight="1" x14ac:dyDescent="0.2">
      <c r="A5" s="13" t="s">
        <v>5</v>
      </c>
      <c r="B5" s="14"/>
      <c r="C5" s="15" t="s">
        <v>6</v>
      </c>
      <c r="D5" s="15"/>
      <c r="E5" s="15"/>
      <c r="F5" s="16" t="s">
        <v>7</v>
      </c>
      <c r="G5" s="17"/>
    </row>
    <row r="6" spans="1:57" ht="12.95" customHeight="1" x14ac:dyDescent="0.2">
      <c r="A6" s="7"/>
      <c r="B6" s="8"/>
      <c r="C6" s="9" t="s">
        <v>69</v>
      </c>
      <c r="D6" s="10"/>
      <c r="E6" s="10"/>
      <c r="F6" s="18"/>
      <c r="G6" s="12"/>
    </row>
    <row r="7" spans="1:57" x14ac:dyDescent="0.2">
      <c r="A7" s="13" t="s">
        <v>8</v>
      </c>
      <c r="B7" s="15"/>
      <c r="C7" s="176"/>
      <c r="D7" s="177"/>
      <c r="E7" s="19" t="s">
        <v>9</v>
      </c>
      <c r="F7" s="20"/>
      <c r="G7" s="21">
        <v>0</v>
      </c>
      <c r="H7" s="22"/>
      <c r="I7" s="22"/>
    </row>
    <row r="8" spans="1:57" x14ac:dyDescent="0.2">
      <c r="A8" s="13" t="s">
        <v>10</v>
      </c>
      <c r="B8" s="15"/>
      <c r="C8" s="176"/>
      <c r="D8" s="177"/>
      <c r="E8" s="16" t="s">
        <v>11</v>
      </c>
      <c r="F8" s="15"/>
      <c r="G8" s="23">
        <f>IF(PocetMJ=0,,ROUND((F30+F32)/PocetMJ,1))</f>
        <v>0</v>
      </c>
    </row>
    <row r="9" spans="1:57" x14ac:dyDescent="0.2">
      <c r="A9" s="24" t="s">
        <v>12</v>
      </c>
      <c r="B9" s="25"/>
      <c r="C9" s="25"/>
      <c r="D9" s="25"/>
      <c r="E9" s="26" t="s">
        <v>13</v>
      </c>
      <c r="F9" s="25"/>
      <c r="G9" s="27"/>
    </row>
    <row r="10" spans="1:57" x14ac:dyDescent="0.2">
      <c r="A10" s="28" t="s">
        <v>14</v>
      </c>
      <c r="B10" s="11"/>
      <c r="C10" s="11"/>
      <c r="D10" s="11"/>
      <c r="E10" s="29" t="s">
        <v>15</v>
      </c>
      <c r="F10" s="11"/>
      <c r="G10" s="12"/>
      <c r="BA10" s="30"/>
      <c r="BB10" s="30"/>
      <c r="BC10" s="30"/>
      <c r="BD10" s="30"/>
      <c r="BE10" s="30"/>
    </row>
    <row r="11" spans="1:57" x14ac:dyDescent="0.2">
      <c r="A11" s="28"/>
      <c r="B11" s="11"/>
      <c r="C11" s="11"/>
      <c r="D11" s="11"/>
      <c r="E11" s="178"/>
      <c r="F11" s="179"/>
      <c r="G11" s="180"/>
    </row>
    <row r="12" spans="1:57" ht="28.5" customHeight="1" thickBot="1" x14ac:dyDescent="0.25">
      <c r="A12" s="31" t="s">
        <v>16</v>
      </c>
      <c r="B12" s="32"/>
      <c r="C12" s="32"/>
      <c r="D12" s="32"/>
      <c r="E12" s="33"/>
      <c r="F12" s="33"/>
      <c r="G12" s="34"/>
    </row>
    <row r="13" spans="1:57" ht="17.25" customHeight="1" thickBot="1" x14ac:dyDescent="0.25">
      <c r="A13" s="35" t="s">
        <v>17</v>
      </c>
      <c r="B13" s="36"/>
      <c r="C13" s="37"/>
      <c r="D13" s="38" t="s">
        <v>18</v>
      </c>
      <c r="E13" s="39"/>
      <c r="F13" s="39"/>
      <c r="G13" s="37"/>
    </row>
    <row r="14" spans="1:57" ht="15.95" customHeight="1" x14ac:dyDescent="0.2">
      <c r="A14" s="40"/>
      <c r="B14" s="41" t="s">
        <v>19</v>
      </c>
      <c r="C14" s="42">
        <f>Dodavka</f>
        <v>0</v>
      </c>
      <c r="D14" s="43"/>
      <c r="E14" s="44"/>
      <c r="F14" s="45"/>
      <c r="G14" s="42"/>
    </row>
    <row r="15" spans="1:57" ht="15.95" customHeight="1" x14ac:dyDescent="0.2">
      <c r="A15" s="40" t="s">
        <v>20</v>
      </c>
      <c r="B15" s="41" t="s">
        <v>21</v>
      </c>
      <c r="C15" s="42">
        <f>Mont</f>
        <v>0</v>
      </c>
      <c r="D15" s="24"/>
      <c r="E15" s="46"/>
      <c r="F15" s="47"/>
      <c r="G15" s="42"/>
    </row>
    <row r="16" spans="1:57" ht="15.95" customHeight="1" x14ac:dyDescent="0.2">
      <c r="A16" s="40" t="s">
        <v>22</v>
      </c>
      <c r="B16" s="41" t="s">
        <v>23</v>
      </c>
      <c r="C16" s="42">
        <f>HSV</f>
        <v>0</v>
      </c>
      <c r="D16" s="24"/>
      <c r="E16" s="46"/>
      <c r="F16" s="47"/>
      <c r="G16" s="42"/>
    </row>
    <row r="17" spans="1:7" ht="15.95" customHeight="1" x14ac:dyDescent="0.2">
      <c r="A17" s="48" t="s">
        <v>24</v>
      </c>
      <c r="B17" s="41" t="s">
        <v>25</v>
      </c>
      <c r="C17" s="42">
        <f>PSV</f>
        <v>0</v>
      </c>
      <c r="D17" s="24"/>
      <c r="E17" s="46"/>
      <c r="F17" s="47"/>
      <c r="G17" s="42"/>
    </row>
    <row r="18" spans="1:7" ht="15.95" customHeight="1" x14ac:dyDescent="0.2">
      <c r="A18" s="49" t="s">
        <v>26</v>
      </c>
      <c r="B18" s="41"/>
      <c r="C18" s="42">
        <f>SUM(C14:C17)</f>
        <v>0</v>
      </c>
      <c r="D18" s="50"/>
      <c r="E18" s="46"/>
      <c r="F18" s="47"/>
      <c r="G18" s="42"/>
    </row>
    <row r="19" spans="1:7" ht="15.95" customHeight="1" x14ac:dyDescent="0.2">
      <c r="A19" s="49"/>
      <c r="B19" s="41"/>
      <c r="C19" s="42"/>
      <c r="D19" s="24"/>
      <c r="E19" s="46"/>
      <c r="F19" s="47"/>
      <c r="G19" s="42"/>
    </row>
    <row r="20" spans="1:7" ht="15.95" customHeight="1" x14ac:dyDescent="0.2">
      <c r="A20" s="49" t="s">
        <v>27</v>
      </c>
      <c r="B20" s="41"/>
      <c r="C20" s="42">
        <f>HZS</f>
        <v>0</v>
      </c>
      <c r="D20" s="24"/>
      <c r="E20" s="46"/>
      <c r="F20" s="47"/>
      <c r="G20" s="42"/>
    </row>
    <row r="21" spans="1:7" ht="15.95" customHeight="1" x14ac:dyDescent="0.2">
      <c r="A21" s="28" t="s">
        <v>28</v>
      </c>
      <c r="B21" s="11"/>
      <c r="C21" s="42">
        <f>C18+C20</f>
        <v>0</v>
      </c>
      <c r="D21" s="24" t="s">
        <v>29</v>
      </c>
      <c r="E21" s="46"/>
      <c r="F21" s="47"/>
      <c r="G21" s="42">
        <f>G22-SUM(G14:G20)</f>
        <v>0</v>
      </c>
    </row>
    <row r="22" spans="1:7" ht="15.95" customHeight="1" thickBot="1" x14ac:dyDescent="0.25">
      <c r="A22" s="24" t="s">
        <v>30</v>
      </c>
      <c r="B22" s="25"/>
      <c r="C22" s="51">
        <f>C21+G22</f>
        <v>0</v>
      </c>
      <c r="D22" s="52" t="s">
        <v>31</v>
      </c>
      <c r="E22" s="53"/>
      <c r="F22" s="54"/>
      <c r="G22" s="42">
        <f>VRN</f>
        <v>0</v>
      </c>
    </row>
    <row r="23" spans="1:7" x14ac:dyDescent="0.2">
      <c r="A23" s="3" t="s">
        <v>32</v>
      </c>
      <c r="B23" s="5"/>
      <c r="C23" s="55" t="s">
        <v>33</v>
      </c>
      <c r="D23" s="5"/>
      <c r="E23" s="55" t="s">
        <v>34</v>
      </c>
      <c r="F23" s="5"/>
      <c r="G23" s="6"/>
    </row>
    <row r="24" spans="1:7" x14ac:dyDescent="0.2">
      <c r="A24" s="13"/>
      <c r="B24" s="15"/>
      <c r="C24" s="16" t="s">
        <v>35</v>
      </c>
      <c r="D24" s="15"/>
      <c r="E24" s="16" t="s">
        <v>35</v>
      </c>
      <c r="F24" s="15"/>
      <c r="G24" s="17"/>
    </row>
    <row r="25" spans="1:7" x14ac:dyDescent="0.2">
      <c r="A25" s="28" t="s">
        <v>36</v>
      </c>
      <c r="B25" s="56"/>
      <c r="C25" s="29" t="s">
        <v>36</v>
      </c>
      <c r="D25" s="11"/>
      <c r="E25" s="29" t="s">
        <v>36</v>
      </c>
      <c r="F25" s="11"/>
      <c r="G25" s="12"/>
    </row>
    <row r="26" spans="1:7" x14ac:dyDescent="0.2">
      <c r="A26" s="28"/>
      <c r="B26" s="57"/>
      <c r="C26" s="29" t="s">
        <v>37</v>
      </c>
      <c r="D26" s="11"/>
      <c r="E26" s="29" t="s">
        <v>38</v>
      </c>
      <c r="F26" s="11"/>
      <c r="G26" s="12"/>
    </row>
    <row r="27" spans="1:7" x14ac:dyDescent="0.2">
      <c r="A27" s="28"/>
      <c r="B27" s="11"/>
      <c r="C27" s="29"/>
      <c r="D27" s="11"/>
      <c r="E27" s="29"/>
      <c r="F27" s="11"/>
      <c r="G27" s="12"/>
    </row>
    <row r="28" spans="1:7" ht="97.5" customHeight="1" x14ac:dyDescent="0.2">
      <c r="A28" s="28"/>
      <c r="B28" s="11"/>
      <c r="C28" s="29"/>
      <c r="D28" s="11"/>
      <c r="E28" s="29"/>
      <c r="F28" s="11"/>
      <c r="G28" s="12"/>
    </row>
    <row r="29" spans="1:7" x14ac:dyDescent="0.2">
      <c r="A29" s="13" t="s">
        <v>39</v>
      </c>
      <c r="B29" s="15"/>
      <c r="C29" s="58">
        <v>0</v>
      </c>
      <c r="D29" s="15" t="s">
        <v>40</v>
      </c>
      <c r="E29" s="16"/>
      <c r="F29" s="59"/>
      <c r="G29" s="17"/>
    </row>
    <row r="30" spans="1:7" x14ac:dyDescent="0.2">
      <c r="A30" s="13" t="s">
        <v>39</v>
      </c>
      <c r="B30" s="15"/>
      <c r="C30" s="58">
        <v>10</v>
      </c>
      <c r="D30" s="15" t="s">
        <v>40</v>
      </c>
      <c r="E30" s="16"/>
      <c r="F30" s="59">
        <v>0</v>
      </c>
      <c r="G30" s="17"/>
    </row>
    <row r="31" spans="1:7" x14ac:dyDescent="0.2">
      <c r="A31" s="13" t="s">
        <v>41</v>
      </c>
      <c r="B31" s="15"/>
      <c r="C31" s="58">
        <v>10</v>
      </c>
      <c r="D31" s="15" t="s">
        <v>40</v>
      </c>
      <c r="E31" s="16"/>
      <c r="F31" s="60">
        <f>ROUND(PRODUCT(F30,C31/100),1)</f>
        <v>0</v>
      </c>
      <c r="G31" s="27"/>
    </row>
    <row r="32" spans="1:7" x14ac:dyDescent="0.2">
      <c r="A32" s="13" t="s">
        <v>39</v>
      </c>
      <c r="B32" s="15"/>
      <c r="C32" s="58">
        <v>20</v>
      </c>
      <c r="D32" s="15" t="s">
        <v>40</v>
      </c>
      <c r="E32" s="16"/>
      <c r="F32" s="59">
        <f>SUM(C22)</f>
        <v>0</v>
      </c>
      <c r="G32" s="17"/>
    </row>
    <row r="33" spans="1:8" x14ac:dyDescent="0.2">
      <c r="A33" s="13" t="s">
        <v>41</v>
      </c>
      <c r="B33" s="15"/>
      <c r="C33" s="58">
        <v>20</v>
      </c>
      <c r="D33" s="15" t="s">
        <v>40</v>
      </c>
      <c r="E33" s="16"/>
      <c r="F33" s="60">
        <f>ROUND(PRODUCT(F32,C33/100),1)</f>
        <v>0</v>
      </c>
      <c r="G33" s="27"/>
    </row>
    <row r="34" spans="1:8" s="66" customFormat="1" ht="19.5" customHeight="1" thickBot="1" x14ac:dyDescent="0.3">
      <c r="A34" s="61" t="s">
        <v>42</v>
      </c>
      <c r="B34" s="62"/>
      <c r="C34" s="62"/>
      <c r="D34" s="62"/>
      <c r="E34" s="63"/>
      <c r="F34" s="64">
        <f>CEILING(SUM(F29:F33),IF(SUM(F29:F33)&gt;=0,1,-1))</f>
        <v>0</v>
      </c>
      <c r="G34" s="65"/>
    </row>
    <row r="36" spans="1:8" x14ac:dyDescent="0.2">
      <c r="A36" s="67" t="s">
        <v>43</v>
      </c>
      <c r="B36" s="67"/>
      <c r="C36" s="67"/>
      <c r="D36" s="67"/>
      <c r="E36" s="67"/>
      <c r="F36" s="67"/>
      <c r="G36" s="67"/>
      <c r="H36" t="s">
        <v>4</v>
      </c>
    </row>
    <row r="37" spans="1:8" ht="14.25" customHeight="1" x14ac:dyDescent="0.2">
      <c r="A37" s="67"/>
      <c r="B37" s="181"/>
      <c r="C37" s="181"/>
      <c r="D37" s="181"/>
      <c r="E37" s="181"/>
      <c r="F37" s="181"/>
      <c r="G37" s="181"/>
      <c r="H37" t="s">
        <v>4</v>
      </c>
    </row>
    <row r="38" spans="1:8" ht="12.75" customHeight="1" x14ac:dyDescent="0.2">
      <c r="A38" s="68"/>
      <c r="B38" s="181"/>
      <c r="C38" s="181"/>
      <c r="D38" s="181"/>
      <c r="E38" s="181"/>
      <c r="F38" s="181"/>
      <c r="G38" s="181"/>
      <c r="H38" t="s">
        <v>4</v>
      </c>
    </row>
    <row r="39" spans="1:8" x14ac:dyDescent="0.2">
      <c r="A39" s="68"/>
      <c r="B39" s="181"/>
      <c r="C39" s="181"/>
      <c r="D39" s="181"/>
      <c r="E39" s="181"/>
      <c r="F39" s="181"/>
      <c r="G39" s="181"/>
      <c r="H39" t="s">
        <v>4</v>
      </c>
    </row>
    <row r="40" spans="1:8" x14ac:dyDescent="0.2">
      <c r="A40" s="68"/>
      <c r="B40" s="181"/>
      <c r="C40" s="181"/>
      <c r="D40" s="181"/>
      <c r="E40" s="181"/>
      <c r="F40" s="181"/>
      <c r="G40" s="181"/>
      <c r="H40" t="s">
        <v>4</v>
      </c>
    </row>
    <row r="41" spans="1:8" x14ac:dyDescent="0.2">
      <c r="A41" s="68"/>
      <c r="B41" s="181"/>
      <c r="C41" s="181"/>
      <c r="D41" s="181"/>
      <c r="E41" s="181"/>
      <c r="F41" s="181"/>
      <c r="G41" s="181"/>
      <c r="H41" t="s">
        <v>4</v>
      </c>
    </row>
    <row r="42" spans="1:8" x14ac:dyDescent="0.2">
      <c r="A42" s="68"/>
      <c r="B42" s="181"/>
      <c r="C42" s="181"/>
      <c r="D42" s="181"/>
      <c r="E42" s="181"/>
      <c r="F42" s="181"/>
      <c r="G42" s="181"/>
      <c r="H42" t="s">
        <v>4</v>
      </c>
    </row>
    <row r="43" spans="1:8" x14ac:dyDescent="0.2">
      <c r="A43" s="68"/>
      <c r="B43" s="181"/>
      <c r="C43" s="181"/>
      <c r="D43" s="181"/>
      <c r="E43" s="181"/>
      <c r="F43" s="181"/>
      <c r="G43" s="181"/>
      <c r="H43" t="s">
        <v>4</v>
      </c>
    </row>
    <row r="44" spans="1:8" x14ac:dyDescent="0.2">
      <c r="A44" s="68"/>
      <c r="B44" s="181"/>
      <c r="C44" s="181"/>
      <c r="D44" s="181"/>
      <c r="E44" s="181"/>
      <c r="F44" s="181"/>
      <c r="G44" s="181"/>
      <c r="H44" t="s">
        <v>4</v>
      </c>
    </row>
    <row r="45" spans="1:8" ht="3" customHeight="1" x14ac:dyDescent="0.2">
      <c r="A45" s="68"/>
      <c r="B45" s="181"/>
      <c r="C45" s="181"/>
      <c r="D45" s="181"/>
      <c r="E45" s="181"/>
      <c r="F45" s="181"/>
      <c r="G45" s="181"/>
      <c r="H45" t="s">
        <v>4</v>
      </c>
    </row>
    <row r="46" spans="1:8" x14ac:dyDescent="0.2">
      <c r="B46" s="175"/>
      <c r="C46" s="175"/>
      <c r="D46" s="175"/>
      <c r="E46" s="175"/>
      <c r="F46" s="175"/>
      <c r="G46" s="175"/>
    </row>
    <row r="47" spans="1:8" x14ac:dyDescent="0.2">
      <c r="B47" s="175"/>
      <c r="C47" s="175"/>
      <c r="D47" s="175"/>
      <c r="E47" s="175"/>
      <c r="F47" s="175"/>
      <c r="G47" s="175"/>
    </row>
    <row r="48" spans="1:8" x14ac:dyDescent="0.2">
      <c r="B48" s="175"/>
      <c r="C48" s="175"/>
      <c r="D48" s="175"/>
      <c r="E48" s="175"/>
      <c r="F48" s="175"/>
      <c r="G48" s="175"/>
    </row>
    <row r="49" spans="2:7" x14ac:dyDescent="0.2">
      <c r="B49" s="175"/>
      <c r="C49" s="175"/>
      <c r="D49" s="175"/>
      <c r="E49" s="175"/>
      <c r="F49" s="175"/>
      <c r="G49" s="175"/>
    </row>
    <row r="50" spans="2:7" x14ac:dyDescent="0.2">
      <c r="B50" s="175"/>
      <c r="C50" s="175"/>
      <c r="D50" s="175"/>
      <c r="E50" s="175"/>
      <c r="F50" s="175"/>
      <c r="G50" s="175"/>
    </row>
    <row r="51" spans="2:7" x14ac:dyDescent="0.2">
      <c r="B51" s="175"/>
      <c r="C51" s="175"/>
      <c r="D51" s="175"/>
      <c r="E51" s="175"/>
      <c r="F51" s="175"/>
      <c r="G51" s="175"/>
    </row>
    <row r="52" spans="2:7" x14ac:dyDescent="0.2">
      <c r="B52" s="175"/>
      <c r="C52" s="175"/>
      <c r="D52" s="175"/>
      <c r="E52" s="175"/>
      <c r="F52" s="175"/>
      <c r="G52" s="175"/>
    </row>
    <row r="53" spans="2:7" x14ac:dyDescent="0.2">
      <c r="B53" s="175"/>
      <c r="C53" s="175"/>
      <c r="D53" s="175"/>
      <c r="E53" s="175"/>
      <c r="F53" s="175"/>
      <c r="G53" s="175"/>
    </row>
    <row r="54" spans="2:7" x14ac:dyDescent="0.2">
      <c r="B54" s="175"/>
      <c r="C54" s="175"/>
      <c r="D54" s="175"/>
      <c r="E54" s="175"/>
      <c r="F54" s="175"/>
      <c r="G54" s="175"/>
    </row>
    <row r="55" spans="2:7" x14ac:dyDescent="0.2">
      <c r="B55" s="175"/>
      <c r="C55" s="175"/>
      <c r="D55" s="175"/>
      <c r="E55" s="175"/>
      <c r="F55" s="175"/>
      <c r="G55" s="175"/>
    </row>
  </sheetData>
  <mergeCells count="14">
    <mergeCell ref="B47:G47"/>
    <mergeCell ref="C7:D7"/>
    <mergeCell ref="C8:D8"/>
    <mergeCell ref="E11:G11"/>
    <mergeCell ref="B37:G45"/>
    <mergeCell ref="B46:G46"/>
    <mergeCell ref="B54:G54"/>
    <mergeCell ref="B55:G55"/>
    <mergeCell ref="B48:G48"/>
    <mergeCell ref="B49:G49"/>
    <mergeCell ref="B50:G50"/>
    <mergeCell ref="B51:G51"/>
    <mergeCell ref="B52:G52"/>
    <mergeCell ref="B53:G53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1"/>
  <dimension ref="A1:BE82"/>
  <sheetViews>
    <sheetView topLeftCell="A4" workbookViewId="0">
      <selection activeCell="D48" sqref="D48"/>
    </sheetView>
  </sheetViews>
  <sheetFormatPr defaultRowHeight="12.75" x14ac:dyDescent="0.2"/>
  <cols>
    <col min="1" max="1" width="5.85546875" customWidth="1"/>
    <col min="2" max="2" width="6.140625" customWidth="1"/>
    <col min="3" max="3" width="11.42578125" customWidth="1"/>
    <col min="4" max="4" width="15.85546875" customWidth="1"/>
    <col min="5" max="5" width="11.28515625" customWidth="1"/>
    <col min="6" max="6" width="10.85546875" customWidth="1"/>
    <col min="7" max="7" width="11" customWidth="1"/>
    <col min="8" max="8" width="11.140625" customWidth="1"/>
    <col min="9" max="9" width="10.7109375" customWidth="1"/>
  </cols>
  <sheetData>
    <row r="1" spans="1:9" ht="13.5" thickTop="1" x14ac:dyDescent="0.2">
      <c r="A1" s="182" t="s">
        <v>5</v>
      </c>
      <c r="B1" s="183"/>
      <c r="C1" s="69" t="str">
        <f>CONCATENATE(cislostavby," ",nazevstavby)</f>
        <v xml:space="preserve"> čši brno - kanceláře</v>
      </c>
      <c r="D1" s="70"/>
      <c r="E1" s="71"/>
      <c r="F1" s="70"/>
      <c r="G1" s="72"/>
      <c r="H1" s="73"/>
      <c r="I1" s="74"/>
    </row>
    <row r="2" spans="1:9" ht="13.5" thickBot="1" x14ac:dyDescent="0.25">
      <c r="A2" s="184" t="s">
        <v>1</v>
      </c>
      <c r="B2" s="185"/>
      <c r="C2" s="75" t="str">
        <f>CONCATENATE(cisloobjektu," ",nazevobjektu)</f>
        <v xml:space="preserve"> </v>
      </c>
      <c r="D2" s="76"/>
      <c r="E2" s="77"/>
      <c r="F2" s="76"/>
      <c r="G2" s="186"/>
      <c r="H2" s="186"/>
      <c r="I2" s="187"/>
    </row>
    <row r="3" spans="1:9" ht="13.5" thickTop="1" x14ac:dyDescent="0.2">
      <c r="F3" s="11"/>
    </row>
    <row r="4" spans="1:9" ht="19.5" customHeight="1" x14ac:dyDescent="0.25">
      <c r="A4" s="78" t="s">
        <v>44</v>
      </c>
      <c r="B4" s="1"/>
      <c r="C4" s="1"/>
      <c r="D4" s="1"/>
      <c r="E4" s="79"/>
      <c r="F4" s="1"/>
      <c r="G4" s="1"/>
      <c r="H4" s="1"/>
      <c r="I4" s="1"/>
    </row>
    <row r="5" spans="1:9" ht="13.5" thickBot="1" x14ac:dyDescent="0.25"/>
    <row r="6" spans="1:9" s="11" customFormat="1" ht="13.5" thickBot="1" x14ac:dyDescent="0.25">
      <c r="A6" s="80"/>
      <c r="B6" s="81" t="s">
        <v>45</v>
      </c>
      <c r="C6" s="81"/>
      <c r="D6" s="82"/>
      <c r="E6" s="83" t="s">
        <v>46</v>
      </c>
      <c r="F6" s="84" t="s">
        <v>47</v>
      </c>
      <c r="G6" s="84" t="s">
        <v>48</v>
      </c>
      <c r="H6" s="84" t="s">
        <v>49</v>
      </c>
      <c r="I6" s="85" t="s">
        <v>27</v>
      </c>
    </row>
    <row r="7" spans="1:9" s="11" customFormat="1" x14ac:dyDescent="0.2">
      <c r="A7" s="171" t="str">
        <f>Položky!B7</f>
        <v>3</v>
      </c>
      <c r="B7" s="86" t="str">
        <f>Položky!C7</f>
        <v>Svislé a kompletní konstrukce</v>
      </c>
      <c r="C7" s="87"/>
      <c r="D7" s="88"/>
      <c r="E7" s="172">
        <f>Položky!BA15</f>
        <v>0</v>
      </c>
      <c r="F7" s="173">
        <f>Položky!BB15</f>
        <v>0</v>
      </c>
      <c r="G7" s="173">
        <f>Položky!BC15</f>
        <v>0</v>
      </c>
      <c r="H7" s="173">
        <f>Položky!BD15</f>
        <v>0</v>
      </c>
      <c r="I7" s="174">
        <f>Položky!BE15</f>
        <v>0</v>
      </c>
    </row>
    <row r="8" spans="1:9" s="11" customFormat="1" x14ac:dyDescent="0.2">
      <c r="A8" s="171" t="str">
        <f>Položky!B16</f>
        <v>61</v>
      </c>
      <c r="B8" s="86" t="str">
        <f>Položky!C16</f>
        <v>Upravy povrchů vnitřní</v>
      </c>
      <c r="C8" s="87"/>
      <c r="D8" s="88"/>
      <c r="E8" s="172">
        <f>Položky!BA18</f>
        <v>0</v>
      </c>
      <c r="F8" s="173">
        <f>Položky!BB18</f>
        <v>0</v>
      </c>
      <c r="G8" s="173">
        <f>Položky!BC18</f>
        <v>0</v>
      </c>
      <c r="H8" s="173">
        <f>Položky!BD18</f>
        <v>0</v>
      </c>
      <c r="I8" s="174">
        <f>Položky!BE18</f>
        <v>0</v>
      </c>
    </row>
    <row r="9" spans="1:9" s="11" customFormat="1" x14ac:dyDescent="0.2">
      <c r="A9" s="171" t="str">
        <f>Položky!B19</f>
        <v>63</v>
      </c>
      <c r="B9" s="86" t="str">
        <f>Položky!C19</f>
        <v>Podlahy a podlahové konstrukce</v>
      </c>
      <c r="C9" s="87"/>
      <c r="D9" s="88"/>
      <c r="E9" s="172">
        <f>Položky!BA21</f>
        <v>0</v>
      </c>
      <c r="F9" s="173">
        <f>Položky!BB21</f>
        <v>0</v>
      </c>
      <c r="G9" s="173">
        <f>Položky!BC21</f>
        <v>0</v>
      </c>
      <c r="H9" s="173">
        <f>Položky!BD21</f>
        <v>0</v>
      </c>
      <c r="I9" s="174">
        <f>Položky!BE21</f>
        <v>0</v>
      </c>
    </row>
    <row r="10" spans="1:9" s="11" customFormat="1" x14ac:dyDescent="0.2">
      <c r="A10" s="171" t="str">
        <f>Položky!B22</f>
        <v>64</v>
      </c>
      <c r="B10" s="86" t="str">
        <f>Položky!C22</f>
        <v>Výplně otvorů</v>
      </c>
      <c r="C10" s="87"/>
      <c r="D10" s="88"/>
      <c r="E10" s="172">
        <f>SUM(Položky!G31)</f>
        <v>0</v>
      </c>
      <c r="F10" s="173">
        <f>Položky!BB31</f>
        <v>0</v>
      </c>
      <c r="G10" s="173">
        <f>Položky!BC31</f>
        <v>0</v>
      </c>
      <c r="H10" s="173">
        <f>Položky!BD31</f>
        <v>0</v>
      </c>
      <c r="I10" s="174">
        <f>Položky!BE31</f>
        <v>0</v>
      </c>
    </row>
    <row r="11" spans="1:9" s="11" customFormat="1" x14ac:dyDescent="0.2">
      <c r="A11" s="171" t="str">
        <f>Položky!B32</f>
        <v>96</v>
      </c>
      <c r="B11" s="86" t="str">
        <f>Položky!C32</f>
        <v>Bourání konstrukcí</v>
      </c>
      <c r="C11" s="87"/>
      <c r="D11" s="88"/>
      <c r="E11" s="172">
        <f>Položky!BA45</f>
        <v>0</v>
      </c>
      <c r="F11" s="173">
        <f>Položky!BB45</f>
        <v>0</v>
      </c>
      <c r="G11" s="173">
        <f>Položky!BC45</f>
        <v>0</v>
      </c>
      <c r="H11" s="173">
        <f>Položky!BD45</f>
        <v>0</v>
      </c>
      <c r="I11" s="174">
        <f>Položky!BE45</f>
        <v>0</v>
      </c>
    </row>
    <row r="12" spans="1:9" s="11" customFormat="1" x14ac:dyDescent="0.2">
      <c r="A12" s="171" t="str">
        <f>Položky!B46</f>
        <v>97</v>
      </c>
      <c r="B12" s="86" t="str">
        <f>Položky!C46</f>
        <v>Prorážení otvorů</v>
      </c>
      <c r="C12" s="87"/>
      <c r="D12" s="88"/>
      <c r="E12" s="172">
        <f>Položky!BA57</f>
        <v>0</v>
      </c>
      <c r="F12" s="173">
        <f>Položky!BB57</f>
        <v>0</v>
      </c>
      <c r="G12" s="173">
        <f>Položky!BC57</f>
        <v>0</v>
      </c>
      <c r="H12" s="173">
        <f>Položky!BD57</f>
        <v>0</v>
      </c>
      <c r="I12" s="174">
        <f>Položky!BE57</f>
        <v>0</v>
      </c>
    </row>
    <row r="13" spans="1:9" s="11" customFormat="1" x14ac:dyDescent="0.2">
      <c r="A13" s="171" t="str">
        <f>Položky!B58</f>
        <v>711</v>
      </c>
      <c r="B13" s="86" t="str">
        <f>Položky!C58</f>
        <v>Izolace proti vodě</v>
      </c>
      <c r="C13" s="87"/>
      <c r="D13" s="88"/>
      <c r="E13" s="172">
        <f>Položky!BA61</f>
        <v>0</v>
      </c>
      <c r="F13" s="173">
        <f>Položky!BB61</f>
        <v>0</v>
      </c>
      <c r="G13" s="173">
        <f>Položky!BC61</f>
        <v>0</v>
      </c>
      <c r="H13" s="173">
        <f>Položky!BD61</f>
        <v>0</v>
      </c>
      <c r="I13" s="174">
        <f>Položky!BE61</f>
        <v>0</v>
      </c>
    </row>
    <row r="14" spans="1:9" s="11" customFormat="1" x14ac:dyDescent="0.2">
      <c r="A14" s="171" t="str">
        <f>Položky!B62</f>
        <v>713</v>
      </c>
      <c r="B14" s="86" t="str">
        <f>Položky!C62</f>
        <v>Izolace tepelné</v>
      </c>
      <c r="C14" s="87"/>
      <c r="D14" s="88"/>
      <c r="E14" s="172">
        <f>Položky!BA67</f>
        <v>0</v>
      </c>
      <c r="F14" s="173">
        <f>Položky!BB67</f>
        <v>0</v>
      </c>
      <c r="G14" s="173">
        <f>Položky!BC67</f>
        <v>0</v>
      </c>
      <c r="H14" s="173">
        <f>Položky!BD67</f>
        <v>0</v>
      </c>
      <c r="I14" s="174">
        <f>Položky!BE67</f>
        <v>0</v>
      </c>
    </row>
    <row r="15" spans="1:9" s="11" customFormat="1" x14ac:dyDescent="0.2">
      <c r="A15" s="171" t="str">
        <f>Položky!B68</f>
        <v>721</v>
      </c>
      <c r="B15" s="86" t="str">
        <f>Položky!C68</f>
        <v>Vnitřní kanalizace</v>
      </c>
      <c r="C15" s="87"/>
      <c r="D15" s="88"/>
      <c r="E15" s="172">
        <f>Položky!BA75</f>
        <v>0</v>
      </c>
      <c r="F15" s="173">
        <f>Položky!BB75</f>
        <v>0</v>
      </c>
      <c r="G15" s="173">
        <f>Položky!BC75</f>
        <v>0</v>
      </c>
      <c r="H15" s="173">
        <f>Položky!BD75</f>
        <v>0</v>
      </c>
      <c r="I15" s="174">
        <f>Položky!BE75</f>
        <v>0</v>
      </c>
    </row>
    <row r="16" spans="1:9" s="11" customFormat="1" x14ac:dyDescent="0.2">
      <c r="A16" s="171" t="str">
        <f>Položky!B76</f>
        <v>722</v>
      </c>
      <c r="B16" s="86" t="str">
        <f>Položky!C76</f>
        <v>Vnitřní vodovod</v>
      </c>
      <c r="C16" s="87"/>
      <c r="D16" s="88"/>
      <c r="E16" s="172">
        <f>Položky!BA82</f>
        <v>0</v>
      </c>
      <c r="F16" s="173">
        <f>Položky!BB82</f>
        <v>0</v>
      </c>
      <c r="G16" s="173">
        <f>Položky!BC82</f>
        <v>0</v>
      </c>
      <c r="H16" s="173">
        <f>Položky!BD82</f>
        <v>0</v>
      </c>
      <c r="I16" s="174">
        <f>Položky!BE82</f>
        <v>0</v>
      </c>
    </row>
    <row r="17" spans="1:57" s="11" customFormat="1" x14ac:dyDescent="0.2">
      <c r="A17" s="171" t="str">
        <f>Položky!B83</f>
        <v>724</v>
      </c>
      <c r="B17" s="86" t="str">
        <f>Položky!C83</f>
        <v>VZT A VYT</v>
      </c>
      <c r="C17" s="87"/>
      <c r="D17" s="88"/>
      <c r="E17" s="172">
        <f>Položky!BA95</f>
        <v>0</v>
      </c>
      <c r="F17" s="173">
        <f>SUM(Položky!G95)</f>
        <v>0</v>
      </c>
      <c r="G17" s="173">
        <f>Položky!BC95</f>
        <v>0</v>
      </c>
      <c r="H17" s="173">
        <f>Položky!BD95</f>
        <v>0</v>
      </c>
      <c r="I17" s="174">
        <f>Položky!BE95</f>
        <v>0</v>
      </c>
    </row>
    <row r="18" spans="1:57" s="11" customFormat="1" x14ac:dyDescent="0.2">
      <c r="A18" s="171" t="str">
        <f>Položky!B96</f>
        <v>725</v>
      </c>
      <c r="B18" s="86" t="str">
        <f>Položky!C96</f>
        <v>Zařizovací předměty</v>
      </c>
      <c r="C18" s="87"/>
      <c r="D18" s="88"/>
      <c r="E18" s="172">
        <f>Položky!BA113</f>
        <v>0</v>
      </c>
      <c r="F18" s="173">
        <f>SUM(Položky!G113)</f>
        <v>0</v>
      </c>
      <c r="G18" s="173">
        <f>Položky!BC113</f>
        <v>0</v>
      </c>
      <c r="H18" s="173">
        <f>Položky!BD113</f>
        <v>0</v>
      </c>
      <c r="I18" s="174">
        <f>Položky!BE113</f>
        <v>0</v>
      </c>
    </row>
    <row r="19" spans="1:57" s="11" customFormat="1" x14ac:dyDescent="0.2">
      <c r="A19" s="171" t="str">
        <f>Položky!B114</f>
        <v>771</v>
      </c>
      <c r="B19" s="86" t="str">
        <f>Položky!C114</f>
        <v>Podlahy z dlaždic a obklady</v>
      </c>
      <c r="C19" s="87"/>
      <c r="D19" s="88"/>
      <c r="E19" s="172">
        <f>Položky!BA120</f>
        <v>0</v>
      </c>
      <c r="F19" s="173">
        <f>Položky!BB120</f>
        <v>0</v>
      </c>
      <c r="G19" s="173">
        <f>Položky!BC120</f>
        <v>0</v>
      </c>
      <c r="H19" s="173">
        <f>Položky!BD120</f>
        <v>0</v>
      </c>
      <c r="I19" s="174">
        <f>Položky!BE120</f>
        <v>0</v>
      </c>
    </row>
    <row r="20" spans="1:57" s="11" customFormat="1" x14ac:dyDescent="0.2">
      <c r="A20" s="171" t="str">
        <f>Položky!B121</f>
        <v>775</v>
      </c>
      <c r="B20" s="86" t="str">
        <f>Položky!C121</f>
        <v>Podlahy vlysové a parketové</v>
      </c>
      <c r="C20" s="87"/>
      <c r="D20" s="88"/>
      <c r="E20" s="172">
        <f>Položky!BA124</f>
        <v>0</v>
      </c>
      <c r="F20" s="173">
        <f>Položky!BB124</f>
        <v>0</v>
      </c>
      <c r="G20" s="173">
        <f>Položky!BC124</f>
        <v>0</v>
      </c>
      <c r="H20" s="173">
        <f>Položky!BD124</f>
        <v>0</v>
      </c>
      <c r="I20" s="174">
        <f>Položky!BE124</f>
        <v>0</v>
      </c>
    </row>
    <row r="21" spans="1:57" s="11" customFormat="1" x14ac:dyDescent="0.2">
      <c r="A21" s="171" t="str">
        <f>Položky!B125</f>
        <v>781</v>
      </c>
      <c r="B21" s="86" t="str">
        <f>Položky!C125</f>
        <v>Obklady keramické</v>
      </c>
      <c r="C21" s="87"/>
      <c r="D21" s="88"/>
      <c r="E21" s="172">
        <f>Položky!BA132</f>
        <v>0</v>
      </c>
      <c r="F21" s="173">
        <f>Položky!BB132</f>
        <v>0</v>
      </c>
      <c r="G21" s="173">
        <f>Položky!BC132</f>
        <v>0</v>
      </c>
      <c r="H21" s="173">
        <f>Položky!BD132</f>
        <v>0</v>
      </c>
      <c r="I21" s="174">
        <f>Položky!BE132</f>
        <v>0</v>
      </c>
    </row>
    <row r="22" spans="1:57" s="11" customFormat="1" x14ac:dyDescent="0.2">
      <c r="A22" s="171" t="str">
        <f>Položky!B133</f>
        <v>783</v>
      </c>
      <c r="B22" s="86" t="str">
        <f>Položky!C133</f>
        <v>Nátěry</v>
      </c>
      <c r="C22" s="87"/>
      <c r="D22" s="88"/>
      <c r="E22" s="172">
        <f>Položky!BA135</f>
        <v>0</v>
      </c>
      <c r="F22" s="173">
        <f>Položky!BB135</f>
        <v>0</v>
      </c>
      <c r="G22" s="173">
        <f>Položky!BC135</f>
        <v>0</v>
      </c>
      <c r="H22" s="173">
        <f>Položky!BD135</f>
        <v>0</v>
      </c>
      <c r="I22" s="174">
        <f>Položky!BE135</f>
        <v>0</v>
      </c>
    </row>
    <row r="23" spans="1:57" s="11" customFormat="1" x14ac:dyDescent="0.2">
      <c r="A23" s="171" t="str">
        <f>Položky!B136</f>
        <v>784</v>
      </c>
      <c r="B23" s="86" t="str">
        <f>Položky!C136</f>
        <v>Malby</v>
      </c>
      <c r="C23" s="87"/>
      <c r="D23" s="88"/>
      <c r="E23" s="172">
        <f>Položky!BA139</f>
        <v>0</v>
      </c>
      <c r="F23" s="173">
        <f>Položky!BB139</f>
        <v>0</v>
      </c>
      <c r="G23" s="173">
        <f>Položky!BC139</f>
        <v>0</v>
      </c>
      <c r="H23" s="173">
        <f>Položky!BD139</f>
        <v>0</v>
      </c>
      <c r="I23" s="174">
        <f>Položky!BE139</f>
        <v>0</v>
      </c>
    </row>
    <row r="24" spans="1:57" s="11" customFormat="1" ht="13.5" thickBot="1" x14ac:dyDescent="0.25">
      <c r="A24" s="171" t="str">
        <f>Položky!B140</f>
        <v>M21</v>
      </c>
      <c r="B24" s="86" t="str">
        <f>Položky!C140</f>
        <v>Elektromontáže</v>
      </c>
      <c r="C24" s="87"/>
      <c r="D24" s="88"/>
      <c r="E24" s="172">
        <f>Položky!BA142</f>
        <v>0</v>
      </c>
      <c r="F24" s="173">
        <f>SUM(Položky!G142)</f>
        <v>0</v>
      </c>
      <c r="G24" s="173">
        <f>Položky!BC142</f>
        <v>0</v>
      </c>
      <c r="H24" s="173">
        <f>Položky!BD142</f>
        <v>0</v>
      </c>
      <c r="I24" s="174">
        <f>Položky!BE142</f>
        <v>0</v>
      </c>
    </row>
    <row r="25" spans="1:57" s="94" customFormat="1" ht="13.5" thickBot="1" x14ac:dyDescent="0.25">
      <c r="A25" s="89"/>
      <c r="B25" s="81" t="s">
        <v>50</v>
      </c>
      <c r="C25" s="81"/>
      <c r="D25" s="90"/>
      <c r="E25" s="91">
        <f>SUM(E7:E24)</f>
        <v>0</v>
      </c>
      <c r="F25" s="92">
        <f>SUM(F7:F24)</f>
        <v>0</v>
      </c>
      <c r="G25" s="92">
        <f>SUM(G7:G24)</f>
        <v>0</v>
      </c>
      <c r="H25" s="92">
        <f>SUM(H7:H24)</f>
        <v>0</v>
      </c>
      <c r="I25" s="93">
        <f>SUM(I7:I24)</f>
        <v>0</v>
      </c>
    </row>
    <row r="26" spans="1:57" x14ac:dyDescent="0.2">
      <c r="A26" s="87"/>
      <c r="B26" s="87"/>
      <c r="C26" s="87"/>
      <c r="D26" s="87"/>
      <c r="E26" s="87"/>
      <c r="F26" s="87"/>
      <c r="G26" s="87"/>
      <c r="H26" s="87"/>
      <c r="I26" s="87"/>
    </row>
    <row r="27" spans="1:57" ht="19.5" customHeight="1" x14ac:dyDescent="0.25">
      <c r="A27" s="95" t="s">
        <v>51</v>
      </c>
      <c r="B27" s="95"/>
      <c r="C27" s="95"/>
      <c r="D27" s="95"/>
      <c r="E27" s="95"/>
      <c r="F27" s="95"/>
      <c r="G27" s="96"/>
      <c r="H27" s="95"/>
      <c r="I27" s="95"/>
      <c r="BA27" s="30"/>
      <c r="BB27" s="30"/>
      <c r="BC27" s="30"/>
      <c r="BD27" s="30"/>
      <c r="BE27" s="30"/>
    </row>
    <row r="28" spans="1:57" ht="13.5" thickBot="1" x14ac:dyDescent="0.25">
      <c r="A28" s="97"/>
      <c r="B28" s="97"/>
      <c r="C28" s="97"/>
      <c r="D28" s="97"/>
      <c r="E28" s="97"/>
      <c r="F28" s="97"/>
      <c r="G28" s="97"/>
      <c r="H28" s="97"/>
      <c r="I28" s="97"/>
    </row>
    <row r="29" spans="1:57" x14ac:dyDescent="0.2">
      <c r="A29" s="98" t="s">
        <v>52</v>
      </c>
      <c r="B29" s="99"/>
      <c r="C29" s="99"/>
      <c r="D29" s="100"/>
      <c r="E29" s="101" t="s">
        <v>53</v>
      </c>
      <c r="F29" s="102" t="s">
        <v>54</v>
      </c>
      <c r="G29" s="103" t="s">
        <v>55</v>
      </c>
      <c r="H29" s="104"/>
      <c r="I29" s="105" t="s">
        <v>53</v>
      </c>
    </row>
    <row r="30" spans="1:57" x14ac:dyDescent="0.2">
      <c r="A30" s="106"/>
      <c r="B30" s="107"/>
      <c r="C30" s="107"/>
      <c r="D30" s="108"/>
      <c r="E30" s="109"/>
      <c r="F30" s="110"/>
      <c r="G30" s="111">
        <f>CHOOSE(BA30+1,HSV+PSV,HSV+PSV+Mont,HSV+PSV+Dodavka+Mont,HSV,PSV,Mont,Dodavka,Mont+Dodavka,0)</f>
        <v>0</v>
      </c>
      <c r="H30" s="112"/>
      <c r="I30" s="113">
        <f>E30+F30*G30/100</f>
        <v>0</v>
      </c>
      <c r="BA30">
        <v>8</v>
      </c>
    </row>
    <row r="31" spans="1:57" ht="13.5" thickBot="1" x14ac:dyDescent="0.25">
      <c r="A31" s="114"/>
      <c r="B31" s="115" t="s">
        <v>56</v>
      </c>
      <c r="C31" s="116"/>
      <c r="D31" s="117"/>
      <c r="E31" s="118"/>
      <c r="F31" s="119"/>
      <c r="G31" s="119"/>
      <c r="H31" s="188">
        <f>SUM(H30:H30)</f>
        <v>0</v>
      </c>
      <c r="I31" s="189"/>
    </row>
    <row r="32" spans="1:57" x14ac:dyDescent="0.2">
      <c r="A32" s="97"/>
      <c r="B32" s="97"/>
      <c r="C32" s="97"/>
      <c r="D32" s="97"/>
      <c r="E32" s="97"/>
      <c r="F32" s="97"/>
      <c r="G32" s="97"/>
      <c r="H32" s="97"/>
      <c r="I32" s="97"/>
    </row>
    <row r="33" spans="2:9" x14ac:dyDescent="0.2">
      <c r="B33" s="94"/>
      <c r="F33" s="120"/>
      <c r="G33" s="121"/>
      <c r="H33" s="121"/>
      <c r="I33" s="122"/>
    </row>
    <row r="34" spans="2:9" x14ac:dyDescent="0.2">
      <c r="F34" s="120"/>
      <c r="G34" s="121"/>
      <c r="H34" s="121"/>
      <c r="I34" s="122"/>
    </row>
    <row r="35" spans="2:9" x14ac:dyDescent="0.2">
      <c r="F35" s="120"/>
      <c r="G35" s="121"/>
      <c r="H35" s="121"/>
      <c r="I35" s="122"/>
    </row>
    <row r="36" spans="2:9" x14ac:dyDescent="0.2">
      <c r="F36" s="120"/>
      <c r="G36" s="121"/>
      <c r="H36" s="121"/>
      <c r="I36" s="122"/>
    </row>
    <row r="37" spans="2:9" x14ac:dyDescent="0.2">
      <c r="F37" s="120"/>
      <c r="G37" s="121"/>
      <c r="H37" s="121"/>
      <c r="I37" s="122"/>
    </row>
    <row r="38" spans="2:9" x14ac:dyDescent="0.2">
      <c r="F38" s="120"/>
      <c r="G38" s="121"/>
      <c r="H38" s="121"/>
      <c r="I38" s="122"/>
    </row>
    <row r="39" spans="2:9" x14ac:dyDescent="0.2">
      <c r="F39" s="120"/>
      <c r="G39" s="121"/>
      <c r="H39" s="121"/>
      <c r="I39" s="122"/>
    </row>
    <row r="40" spans="2:9" x14ac:dyDescent="0.2">
      <c r="F40" s="120"/>
      <c r="G40" s="121"/>
      <c r="H40" s="121"/>
      <c r="I40" s="122"/>
    </row>
    <row r="41" spans="2:9" x14ac:dyDescent="0.2">
      <c r="F41" s="120"/>
      <c r="G41" s="121"/>
      <c r="H41" s="121"/>
      <c r="I41" s="122"/>
    </row>
    <row r="42" spans="2:9" x14ac:dyDescent="0.2">
      <c r="F42" s="120"/>
      <c r="G42" s="121"/>
      <c r="H42" s="121"/>
      <c r="I42" s="122"/>
    </row>
    <row r="43" spans="2:9" x14ac:dyDescent="0.2">
      <c r="F43" s="120"/>
      <c r="G43" s="121"/>
      <c r="H43" s="121"/>
      <c r="I43" s="122"/>
    </row>
    <row r="44" spans="2:9" x14ac:dyDescent="0.2">
      <c r="F44" s="120"/>
      <c r="G44" s="121"/>
      <c r="H44" s="121"/>
      <c r="I44" s="122"/>
    </row>
    <row r="45" spans="2:9" x14ac:dyDescent="0.2">
      <c r="F45" s="120"/>
      <c r="G45" s="121"/>
      <c r="H45" s="121"/>
      <c r="I45" s="122"/>
    </row>
    <row r="46" spans="2:9" x14ac:dyDescent="0.2">
      <c r="F46" s="120"/>
      <c r="G46" s="121"/>
      <c r="H46" s="121"/>
      <c r="I46" s="122"/>
    </row>
    <row r="47" spans="2:9" x14ac:dyDescent="0.2">
      <c r="F47" s="120"/>
      <c r="G47" s="121"/>
      <c r="H47" s="121"/>
      <c r="I47" s="122"/>
    </row>
    <row r="48" spans="2:9" x14ac:dyDescent="0.2">
      <c r="F48" s="120"/>
      <c r="G48" s="121"/>
      <c r="H48" s="121"/>
      <c r="I48" s="122"/>
    </row>
    <row r="49" spans="6:9" x14ac:dyDescent="0.2">
      <c r="F49" s="120"/>
      <c r="G49" s="121"/>
      <c r="H49" s="121"/>
      <c r="I49" s="122"/>
    </row>
    <row r="50" spans="6:9" x14ac:dyDescent="0.2">
      <c r="F50" s="120"/>
      <c r="G50" s="121"/>
      <c r="H50" s="121"/>
      <c r="I50" s="122"/>
    </row>
    <row r="51" spans="6:9" x14ac:dyDescent="0.2">
      <c r="F51" s="120"/>
      <c r="G51" s="121"/>
      <c r="H51" s="121"/>
      <c r="I51" s="122"/>
    </row>
    <row r="52" spans="6:9" x14ac:dyDescent="0.2">
      <c r="F52" s="120"/>
      <c r="G52" s="121"/>
      <c r="H52" s="121"/>
      <c r="I52" s="122"/>
    </row>
    <row r="53" spans="6:9" x14ac:dyDescent="0.2">
      <c r="F53" s="120"/>
      <c r="G53" s="121"/>
      <c r="H53" s="121"/>
      <c r="I53" s="122"/>
    </row>
    <row r="54" spans="6:9" x14ac:dyDescent="0.2">
      <c r="F54" s="120"/>
      <c r="G54" s="121"/>
      <c r="H54" s="121"/>
      <c r="I54" s="122"/>
    </row>
    <row r="55" spans="6:9" x14ac:dyDescent="0.2">
      <c r="F55" s="120"/>
      <c r="G55" s="121"/>
      <c r="H55" s="121"/>
      <c r="I55" s="122"/>
    </row>
    <row r="56" spans="6:9" x14ac:dyDescent="0.2">
      <c r="F56" s="120"/>
      <c r="G56" s="121"/>
      <c r="H56" s="121"/>
      <c r="I56" s="122"/>
    </row>
    <row r="57" spans="6:9" x14ac:dyDescent="0.2">
      <c r="F57" s="120"/>
      <c r="G57" s="121"/>
      <c r="H57" s="121"/>
      <c r="I57" s="122"/>
    </row>
    <row r="58" spans="6:9" x14ac:dyDescent="0.2">
      <c r="F58" s="120"/>
      <c r="G58" s="121"/>
      <c r="H58" s="121"/>
      <c r="I58" s="122"/>
    </row>
    <row r="59" spans="6:9" x14ac:dyDescent="0.2">
      <c r="F59" s="120"/>
      <c r="G59" s="121"/>
      <c r="H59" s="121"/>
      <c r="I59" s="122"/>
    </row>
    <row r="60" spans="6:9" x14ac:dyDescent="0.2">
      <c r="F60" s="120"/>
      <c r="G60" s="121"/>
      <c r="H60" s="121"/>
      <c r="I60" s="122"/>
    </row>
    <row r="61" spans="6:9" x14ac:dyDescent="0.2">
      <c r="F61" s="120"/>
      <c r="G61" s="121"/>
      <c r="H61" s="121"/>
      <c r="I61" s="122"/>
    </row>
    <row r="62" spans="6:9" x14ac:dyDescent="0.2">
      <c r="F62" s="120"/>
      <c r="G62" s="121"/>
      <c r="H62" s="121"/>
      <c r="I62" s="122"/>
    </row>
    <row r="63" spans="6:9" x14ac:dyDescent="0.2">
      <c r="F63" s="120"/>
      <c r="G63" s="121"/>
      <c r="H63" s="121"/>
      <c r="I63" s="122"/>
    </row>
    <row r="64" spans="6:9" x14ac:dyDescent="0.2">
      <c r="F64" s="120"/>
      <c r="G64" s="121"/>
      <c r="H64" s="121"/>
      <c r="I64" s="122"/>
    </row>
    <row r="65" spans="6:9" x14ac:dyDescent="0.2">
      <c r="F65" s="120"/>
      <c r="G65" s="121"/>
      <c r="H65" s="121"/>
      <c r="I65" s="122"/>
    </row>
    <row r="66" spans="6:9" x14ac:dyDescent="0.2">
      <c r="F66" s="120"/>
      <c r="G66" s="121"/>
      <c r="H66" s="121"/>
      <c r="I66" s="122"/>
    </row>
    <row r="67" spans="6:9" x14ac:dyDescent="0.2">
      <c r="F67" s="120"/>
      <c r="G67" s="121"/>
      <c r="H67" s="121"/>
      <c r="I67" s="122"/>
    </row>
    <row r="68" spans="6:9" x14ac:dyDescent="0.2">
      <c r="F68" s="120"/>
      <c r="G68" s="121"/>
      <c r="H68" s="121"/>
      <c r="I68" s="122"/>
    </row>
    <row r="69" spans="6:9" x14ac:dyDescent="0.2">
      <c r="F69" s="120"/>
      <c r="G69" s="121"/>
      <c r="H69" s="121"/>
      <c r="I69" s="122"/>
    </row>
    <row r="70" spans="6:9" x14ac:dyDescent="0.2">
      <c r="F70" s="120"/>
      <c r="G70" s="121"/>
      <c r="H70" s="121"/>
      <c r="I70" s="122"/>
    </row>
    <row r="71" spans="6:9" x14ac:dyDescent="0.2">
      <c r="F71" s="120"/>
      <c r="G71" s="121"/>
      <c r="H71" s="121"/>
      <c r="I71" s="122"/>
    </row>
    <row r="72" spans="6:9" x14ac:dyDescent="0.2">
      <c r="F72" s="120"/>
      <c r="G72" s="121"/>
      <c r="H72" s="121"/>
      <c r="I72" s="122"/>
    </row>
    <row r="73" spans="6:9" x14ac:dyDescent="0.2">
      <c r="F73" s="120"/>
      <c r="G73" s="121"/>
      <c r="H73" s="121"/>
      <c r="I73" s="122"/>
    </row>
    <row r="74" spans="6:9" x14ac:dyDescent="0.2">
      <c r="F74" s="120"/>
      <c r="G74" s="121"/>
      <c r="H74" s="121"/>
      <c r="I74" s="122"/>
    </row>
    <row r="75" spans="6:9" x14ac:dyDescent="0.2">
      <c r="F75" s="120"/>
      <c r="G75" s="121"/>
      <c r="H75" s="121"/>
      <c r="I75" s="122"/>
    </row>
    <row r="76" spans="6:9" x14ac:dyDescent="0.2">
      <c r="F76" s="120"/>
      <c r="G76" s="121"/>
      <c r="H76" s="121"/>
      <c r="I76" s="122"/>
    </row>
    <row r="77" spans="6:9" x14ac:dyDescent="0.2">
      <c r="F77" s="120"/>
      <c r="G77" s="121"/>
      <c r="H77" s="121"/>
      <c r="I77" s="122"/>
    </row>
    <row r="78" spans="6:9" x14ac:dyDescent="0.2">
      <c r="F78" s="120"/>
      <c r="G78" s="121"/>
      <c r="H78" s="121"/>
      <c r="I78" s="122"/>
    </row>
    <row r="79" spans="6:9" x14ac:dyDescent="0.2">
      <c r="F79" s="120"/>
      <c r="G79" s="121"/>
      <c r="H79" s="121"/>
      <c r="I79" s="122"/>
    </row>
    <row r="80" spans="6:9" x14ac:dyDescent="0.2">
      <c r="F80" s="120"/>
      <c r="G80" s="121"/>
      <c r="H80" s="121"/>
      <c r="I80" s="122"/>
    </row>
    <row r="81" spans="6:9" x14ac:dyDescent="0.2">
      <c r="F81" s="120"/>
      <c r="G81" s="121"/>
      <c r="H81" s="121"/>
      <c r="I81" s="122"/>
    </row>
    <row r="82" spans="6:9" x14ac:dyDescent="0.2">
      <c r="F82" s="120"/>
      <c r="G82" s="121"/>
      <c r="H82" s="121"/>
      <c r="I82" s="122"/>
    </row>
  </sheetData>
  <mergeCells count="4">
    <mergeCell ref="A1:B1"/>
    <mergeCell ref="A2:B2"/>
    <mergeCell ref="G2:I2"/>
    <mergeCell ref="H31:I31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:CZ215"/>
  <sheetViews>
    <sheetView showGridLines="0" showZeros="0" tabSelected="1" topLeftCell="A82" zoomScaleNormal="100" workbookViewId="0">
      <selection activeCell="C117" sqref="C117"/>
    </sheetView>
  </sheetViews>
  <sheetFormatPr defaultRowHeight="12.75" x14ac:dyDescent="0.2"/>
  <cols>
    <col min="1" max="1" width="3.85546875" style="123" customWidth="1"/>
    <col min="2" max="2" width="15.140625" style="123" customWidth="1"/>
    <col min="3" max="3" width="42.42578125" style="123" customWidth="1"/>
    <col min="4" max="4" width="5.5703125" style="123" customWidth="1"/>
    <col min="5" max="5" width="8.5703125" style="165" customWidth="1"/>
    <col min="6" max="6" width="9.85546875" style="123" customWidth="1"/>
    <col min="7" max="7" width="13.85546875" style="123" customWidth="1"/>
    <col min="8" max="16384" width="9.140625" style="123"/>
  </cols>
  <sheetData>
    <row r="1" spans="1:104" ht="15.75" x14ac:dyDescent="0.25">
      <c r="A1" s="190" t="s">
        <v>57</v>
      </c>
      <c r="B1" s="190"/>
      <c r="C1" s="190"/>
      <c r="D1" s="190"/>
      <c r="E1" s="190"/>
      <c r="F1" s="190"/>
      <c r="G1" s="190"/>
    </row>
    <row r="2" spans="1:104" ht="13.5" thickBot="1" x14ac:dyDescent="0.25">
      <c r="A2" s="124"/>
      <c r="B2" s="125"/>
      <c r="C2" s="126"/>
      <c r="D2" s="126"/>
      <c r="E2" s="127"/>
      <c r="F2" s="126"/>
      <c r="G2" s="126"/>
    </row>
    <row r="3" spans="1:104" ht="13.5" thickTop="1" x14ac:dyDescent="0.2">
      <c r="A3" s="191" t="s">
        <v>5</v>
      </c>
      <c r="B3" s="192"/>
      <c r="C3" s="128" t="str">
        <f>CONCATENATE(cislostavby," ",nazevstavby)</f>
        <v xml:space="preserve"> čši brno - kanceláře</v>
      </c>
      <c r="D3" s="129"/>
      <c r="E3" s="130"/>
      <c r="F3" s="131">
        <f>Rekapitulace!H1</f>
        <v>0</v>
      </c>
      <c r="G3" s="132"/>
    </row>
    <row r="4" spans="1:104" ht="13.5" thickBot="1" x14ac:dyDescent="0.25">
      <c r="A4" s="193" t="s">
        <v>1</v>
      </c>
      <c r="B4" s="194"/>
      <c r="C4" s="133" t="str">
        <f>CONCATENATE(cisloobjektu," ",nazevobjektu)</f>
        <v xml:space="preserve"> </v>
      </c>
      <c r="D4" s="134"/>
      <c r="E4" s="195"/>
      <c r="F4" s="195"/>
      <c r="G4" s="196"/>
    </row>
    <row r="5" spans="1:104" ht="13.5" thickTop="1" x14ac:dyDescent="0.2">
      <c r="A5" s="135"/>
      <c r="B5" s="136"/>
      <c r="C5" s="136"/>
      <c r="D5" s="124"/>
      <c r="E5" s="137"/>
      <c r="F5" s="124"/>
      <c r="G5" s="138"/>
    </row>
    <row r="6" spans="1:104" x14ac:dyDescent="0.2">
      <c r="A6" s="139" t="s">
        <v>58</v>
      </c>
      <c r="B6" s="140" t="s">
        <v>59</v>
      </c>
      <c r="C6" s="140" t="s">
        <v>60</v>
      </c>
      <c r="D6" s="140" t="s">
        <v>61</v>
      </c>
      <c r="E6" s="141" t="s">
        <v>62</v>
      </c>
      <c r="F6" s="140" t="s">
        <v>63</v>
      </c>
      <c r="G6" s="142" t="s">
        <v>64</v>
      </c>
    </row>
    <row r="7" spans="1:104" x14ac:dyDescent="0.2">
      <c r="A7" s="143" t="s">
        <v>65</v>
      </c>
      <c r="B7" s="144" t="s">
        <v>70</v>
      </c>
      <c r="C7" s="145" t="s">
        <v>71</v>
      </c>
      <c r="D7" s="146"/>
      <c r="E7" s="147"/>
      <c r="F7" s="147"/>
      <c r="G7" s="148"/>
      <c r="H7" s="149"/>
      <c r="I7" s="149"/>
      <c r="O7" s="150">
        <v>1</v>
      </c>
    </row>
    <row r="8" spans="1:104" x14ac:dyDescent="0.2">
      <c r="A8" s="151">
        <v>1</v>
      </c>
      <c r="B8" s="152" t="s">
        <v>72</v>
      </c>
      <c r="C8" s="153" t="s">
        <v>73</v>
      </c>
      <c r="D8" s="154" t="s">
        <v>74</v>
      </c>
      <c r="E8" s="155">
        <v>0.26</v>
      </c>
      <c r="F8" s="155"/>
      <c r="G8" s="156">
        <f t="shared" ref="G8:G14" si="0">E8*F8</f>
        <v>0</v>
      </c>
      <c r="O8" s="150">
        <v>2</v>
      </c>
      <c r="AA8" s="123">
        <v>12</v>
      </c>
      <c r="AB8" s="123">
        <v>0</v>
      </c>
      <c r="AC8" s="123">
        <v>1</v>
      </c>
      <c r="AZ8" s="123">
        <v>1</v>
      </c>
      <c r="BA8" s="123">
        <f t="shared" ref="BA8:BA14" si="1">IF(AZ8=1,G8,0)</f>
        <v>0</v>
      </c>
      <c r="BB8" s="123">
        <f t="shared" ref="BB8:BB14" si="2">IF(AZ8=2,G8,0)</f>
        <v>0</v>
      </c>
      <c r="BC8" s="123">
        <f t="shared" ref="BC8:BC14" si="3">IF(AZ8=3,G8,0)</f>
        <v>0</v>
      </c>
      <c r="BD8" s="123">
        <f t="shared" ref="BD8:BD14" si="4">IF(AZ8=4,G8,0)</f>
        <v>0</v>
      </c>
      <c r="BE8" s="123">
        <f t="shared" ref="BE8:BE14" si="5">IF(AZ8=5,G8,0)</f>
        <v>0</v>
      </c>
      <c r="CZ8" s="123">
        <v>1.9539999999999998E-2</v>
      </c>
    </row>
    <row r="9" spans="1:104" x14ac:dyDescent="0.2">
      <c r="A9" s="151"/>
      <c r="B9" s="152"/>
      <c r="C9" s="153" t="s">
        <v>299</v>
      </c>
      <c r="D9" s="154" t="s">
        <v>74</v>
      </c>
      <c r="E9" s="155">
        <v>0.26</v>
      </c>
      <c r="F9" s="155"/>
      <c r="G9" s="156"/>
      <c r="O9" s="150"/>
    </row>
    <row r="10" spans="1:104" x14ac:dyDescent="0.2">
      <c r="A10" s="151">
        <v>2</v>
      </c>
      <c r="B10" s="152" t="s">
        <v>75</v>
      </c>
      <c r="C10" s="153" t="s">
        <v>76</v>
      </c>
      <c r="D10" s="154" t="s">
        <v>77</v>
      </c>
      <c r="E10" s="155">
        <v>42</v>
      </c>
      <c r="F10" s="155"/>
      <c r="G10" s="156">
        <f t="shared" si="0"/>
        <v>0</v>
      </c>
      <c r="O10" s="150">
        <v>2</v>
      </c>
      <c r="AA10" s="123">
        <v>12</v>
      </c>
      <c r="AB10" s="123">
        <v>0</v>
      </c>
      <c r="AC10" s="123">
        <v>2</v>
      </c>
      <c r="AZ10" s="123">
        <v>1</v>
      </c>
      <c r="BA10" s="123">
        <f t="shared" si="1"/>
        <v>0</v>
      </c>
      <c r="BB10" s="123">
        <f t="shared" si="2"/>
        <v>0</v>
      </c>
      <c r="BC10" s="123">
        <f t="shared" si="3"/>
        <v>0</v>
      </c>
      <c r="BD10" s="123">
        <f t="shared" si="4"/>
        <v>0</v>
      </c>
      <c r="BE10" s="123">
        <f t="shared" si="5"/>
        <v>0</v>
      </c>
      <c r="CZ10" s="123">
        <v>2.375E-2</v>
      </c>
    </row>
    <row r="11" spans="1:104" ht="22.5" x14ac:dyDescent="0.2">
      <c r="A11" s="151">
        <v>3</v>
      </c>
      <c r="B11" s="152" t="s">
        <v>78</v>
      </c>
      <c r="C11" s="153" t="s">
        <v>79</v>
      </c>
      <c r="D11" s="154" t="s">
        <v>77</v>
      </c>
      <c r="E11" s="155">
        <v>65</v>
      </c>
      <c r="F11" s="155"/>
      <c r="G11" s="156">
        <f t="shared" si="0"/>
        <v>0</v>
      </c>
      <c r="O11" s="150">
        <v>2</v>
      </c>
      <c r="AA11" s="123">
        <v>12</v>
      </c>
      <c r="AB11" s="123">
        <v>0</v>
      </c>
      <c r="AC11" s="123">
        <v>3</v>
      </c>
      <c r="AZ11" s="123">
        <v>1</v>
      </c>
      <c r="BA11" s="123">
        <f t="shared" si="1"/>
        <v>0</v>
      </c>
      <c r="BB11" s="123">
        <f t="shared" si="2"/>
        <v>0</v>
      </c>
      <c r="BC11" s="123">
        <f t="shared" si="3"/>
        <v>0</v>
      </c>
      <c r="BD11" s="123">
        <f t="shared" si="4"/>
        <v>0</v>
      </c>
      <c r="BE11" s="123">
        <f t="shared" si="5"/>
        <v>0</v>
      </c>
      <c r="CZ11" s="123">
        <v>5.2109999999999997E-2</v>
      </c>
    </row>
    <row r="12" spans="1:104" ht="22.5" x14ac:dyDescent="0.2">
      <c r="A12" s="151">
        <v>4</v>
      </c>
      <c r="B12" s="152" t="s">
        <v>80</v>
      </c>
      <c r="C12" s="153" t="s">
        <v>81</v>
      </c>
      <c r="D12" s="154" t="s">
        <v>82</v>
      </c>
      <c r="E12" s="155">
        <v>2</v>
      </c>
      <c r="F12" s="155"/>
      <c r="G12" s="156">
        <f t="shared" si="0"/>
        <v>0</v>
      </c>
      <c r="O12" s="150">
        <v>2</v>
      </c>
      <c r="AA12" s="123">
        <v>12</v>
      </c>
      <c r="AB12" s="123">
        <v>0</v>
      </c>
      <c r="AC12" s="123">
        <v>4</v>
      </c>
      <c r="AZ12" s="123">
        <v>1</v>
      </c>
      <c r="BA12" s="123">
        <f t="shared" si="1"/>
        <v>0</v>
      </c>
      <c r="BB12" s="123">
        <f t="shared" si="2"/>
        <v>0</v>
      </c>
      <c r="BC12" s="123">
        <f t="shared" si="3"/>
        <v>0</v>
      </c>
      <c r="BD12" s="123">
        <f t="shared" si="4"/>
        <v>0</v>
      </c>
      <c r="BE12" s="123">
        <f t="shared" si="5"/>
        <v>0</v>
      </c>
      <c r="CZ12" s="123">
        <v>8.5000000000000006E-3</v>
      </c>
    </row>
    <row r="13" spans="1:104" ht="22.5" x14ac:dyDescent="0.2">
      <c r="A13" s="151">
        <v>5</v>
      </c>
      <c r="B13" s="152" t="s">
        <v>83</v>
      </c>
      <c r="C13" s="153" t="s">
        <v>84</v>
      </c>
      <c r="D13" s="154" t="s">
        <v>77</v>
      </c>
      <c r="E13" s="155">
        <v>45</v>
      </c>
      <c r="F13" s="155"/>
      <c r="G13" s="156">
        <f t="shared" si="0"/>
        <v>0</v>
      </c>
      <c r="O13" s="150">
        <v>2</v>
      </c>
      <c r="AA13" s="123">
        <v>12</v>
      </c>
      <c r="AB13" s="123">
        <v>0</v>
      </c>
      <c r="AC13" s="123">
        <v>5</v>
      </c>
      <c r="AZ13" s="123">
        <v>1</v>
      </c>
      <c r="BA13" s="123">
        <f t="shared" si="1"/>
        <v>0</v>
      </c>
      <c r="BB13" s="123">
        <f t="shared" si="2"/>
        <v>0</v>
      </c>
      <c r="BC13" s="123">
        <f t="shared" si="3"/>
        <v>0</v>
      </c>
      <c r="BD13" s="123">
        <f t="shared" si="4"/>
        <v>0</v>
      </c>
      <c r="BE13" s="123">
        <f t="shared" si="5"/>
        <v>0</v>
      </c>
      <c r="CZ13" s="123">
        <v>2.017E-2</v>
      </c>
    </row>
    <row r="14" spans="1:104" x14ac:dyDescent="0.2">
      <c r="A14" s="151">
        <v>6</v>
      </c>
      <c r="B14" s="152" t="s">
        <v>85</v>
      </c>
      <c r="C14" s="153" t="s">
        <v>86</v>
      </c>
      <c r="D14" s="154" t="s">
        <v>77</v>
      </c>
      <c r="E14" s="155">
        <v>16</v>
      </c>
      <c r="F14" s="155"/>
      <c r="G14" s="156">
        <f t="shared" si="0"/>
        <v>0</v>
      </c>
      <c r="O14" s="150">
        <v>2</v>
      </c>
      <c r="AA14" s="123">
        <v>12</v>
      </c>
      <c r="AB14" s="123">
        <v>0</v>
      </c>
      <c r="AC14" s="123">
        <v>6</v>
      </c>
      <c r="AZ14" s="123">
        <v>1</v>
      </c>
      <c r="BA14" s="123">
        <f t="shared" si="1"/>
        <v>0</v>
      </c>
      <c r="BB14" s="123">
        <f t="shared" si="2"/>
        <v>0</v>
      </c>
      <c r="BC14" s="123">
        <f t="shared" si="3"/>
        <v>0</v>
      </c>
      <c r="BD14" s="123">
        <f t="shared" si="4"/>
        <v>0</v>
      </c>
      <c r="BE14" s="123">
        <f t="shared" si="5"/>
        <v>0</v>
      </c>
      <c r="CZ14" s="123">
        <v>0.13488</v>
      </c>
    </row>
    <row r="15" spans="1:104" x14ac:dyDescent="0.2">
      <c r="A15" s="157"/>
      <c r="B15" s="158" t="s">
        <v>68</v>
      </c>
      <c r="C15" s="159" t="str">
        <f>CONCATENATE(B7," ",C7)</f>
        <v>3 Svislé a kompletní konstrukce</v>
      </c>
      <c r="D15" s="157"/>
      <c r="E15" s="160"/>
      <c r="F15" s="160"/>
      <c r="G15" s="161">
        <f>SUM(G8:G14)</f>
        <v>0</v>
      </c>
      <c r="O15" s="150">
        <v>4</v>
      </c>
      <c r="BA15" s="162">
        <f>SUM(BA7:BA14)</f>
        <v>0</v>
      </c>
      <c r="BB15" s="162">
        <f>SUM(BB7:BB14)</f>
        <v>0</v>
      </c>
      <c r="BC15" s="162">
        <f>SUM(BC7:BC14)</f>
        <v>0</v>
      </c>
      <c r="BD15" s="162">
        <f>SUM(BD7:BD14)</f>
        <v>0</v>
      </c>
      <c r="BE15" s="162">
        <f>SUM(BE7:BE14)</f>
        <v>0</v>
      </c>
    </row>
    <row r="16" spans="1:104" x14ac:dyDescent="0.2">
      <c r="A16" s="143" t="s">
        <v>65</v>
      </c>
      <c r="B16" s="144" t="s">
        <v>87</v>
      </c>
      <c r="C16" s="145" t="s">
        <v>88</v>
      </c>
      <c r="D16" s="146"/>
      <c r="E16" s="147"/>
      <c r="F16" s="147"/>
      <c r="G16" s="148"/>
      <c r="H16" s="149"/>
      <c r="I16" s="149"/>
      <c r="O16" s="150">
        <v>1</v>
      </c>
    </row>
    <row r="17" spans="1:104" x14ac:dyDescent="0.2">
      <c r="A17" s="151">
        <v>8</v>
      </c>
      <c r="B17" s="152" t="s">
        <v>89</v>
      </c>
      <c r="C17" s="153" t="s">
        <v>90</v>
      </c>
      <c r="D17" s="154" t="s">
        <v>77</v>
      </c>
      <c r="E17" s="155">
        <v>15</v>
      </c>
      <c r="F17" s="155"/>
      <c r="G17" s="156">
        <f>E17*F17</f>
        <v>0</v>
      </c>
      <c r="O17" s="150">
        <v>2</v>
      </c>
      <c r="AA17" s="123">
        <v>12</v>
      </c>
      <c r="AB17" s="123">
        <v>0</v>
      </c>
      <c r="AC17" s="123">
        <v>8</v>
      </c>
      <c r="AZ17" s="123">
        <v>1</v>
      </c>
      <c r="BA17" s="123">
        <f>IF(AZ17=1,G17,0)</f>
        <v>0</v>
      </c>
      <c r="BB17" s="123">
        <f>IF(AZ17=2,G17,0)</f>
        <v>0</v>
      </c>
      <c r="BC17" s="123">
        <f>IF(AZ17=3,G17,0)</f>
        <v>0</v>
      </c>
      <c r="BD17" s="123">
        <f>IF(AZ17=4,G17,0)</f>
        <v>0</v>
      </c>
      <c r="BE17" s="123">
        <f>IF(AZ17=5,G17,0)</f>
        <v>0</v>
      </c>
      <c r="CZ17" s="123">
        <v>5.1229999999999998E-2</v>
      </c>
    </row>
    <row r="18" spans="1:104" x14ac:dyDescent="0.2">
      <c r="A18" s="157"/>
      <c r="B18" s="158" t="s">
        <v>68</v>
      </c>
      <c r="C18" s="159" t="str">
        <f>CONCATENATE(B16," ",C16)</f>
        <v>61 Upravy povrchů vnitřní</v>
      </c>
      <c r="D18" s="157"/>
      <c r="E18" s="160"/>
      <c r="F18" s="160"/>
      <c r="G18" s="161">
        <f>SUM(G16:G17)</f>
        <v>0</v>
      </c>
      <c r="O18" s="150">
        <v>4</v>
      </c>
      <c r="BA18" s="162">
        <f>SUM(BA16:BA17)</f>
        <v>0</v>
      </c>
      <c r="BB18" s="162">
        <f>SUM(BB16:BB17)</f>
        <v>0</v>
      </c>
      <c r="BC18" s="162">
        <f>SUM(BC16:BC17)</f>
        <v>0</v>
      </c>
      <c r="BD18" s="162">
        <f>SUM(BD16:BD17)</f>
        <v>0</v>
      </c>
      <c r="BE18" s="162">
        <f>SUM(BE16:BE17)</f>
        <v>0</v>
      </c>
    </row>
    <row r="19" spans="1:104" x14ac:dyDescent="0.2">
      <c r="A19" s="143" t="s">
        <v>65</v>
      </c>
      <c r="B19" s="144" t="s">
        <v>91</v>
      </c>
      <c r="C19" s="145" t="s">
        <v>92</v>
      </c>
      <c r="D19" s="146"/>
      <c r="E19" s="147"/>
      <c r="F19" s="147"/>
      <c r="G19" s="148"/>
      <c r="H19" s="149"/>
      <c r="I19" s="149"/>
      <c r="O19" s="150">
        <v>1</v>
      </c>
    </row>
    <row r="20" spans="1:104" ht="22.5" x14ac:dyDescent="0.2">
      <c r="A20" s="151">
        <v>9</v>
      </c>
      <c r="B20" s="152" t="s">
        <v>93</v>
      </c>
      <c r="C20" s="153" t="s">
        <v>94</v>
      </c>
      <c r="D20" s="154" t="s">
        <v>95</v>
      </c>
      <c r="E20" s="155">
        <v>4.8</v>
      </c>
      <c r="F20" s="155"/>
      <c r="G20" s="156">
        <f>E20*F20</f>
        <v>0</v>
      </c>
      <c r="O20" s="150">
        <v>2</v>
      </c>
      <c r="AA20" s="123">
        <v>12</v>
      </c>
      <c r="AB20" s="123">
        <v>0</v>
      </c>
      <c r="AC20" s="123">
        <v>9</v>
      </c>
      <c r="AZ20" s="123">
        <v>1</v>
      </c>
      <c r="BA20" s="123">
        <f>IF(AZ20=1,G20,0)</f>
        <v>0</v>
      </c>
      <c r="BB20" s="123">
        <f>IF(AZ20=2,G20,0)</f>
        <v>0</v>
      </c>
      <c r="BC20" s="123">
        <f>IF(AZ20=3,G20,0)</f>
        <v>0</v>
      </c>
      <c r="BD20" s="123">
        <f>IF(AZ20=4,G20,0)</f>
        <v>0</v>
      </c>
      <c r="BE20" s="123">
        <f>IF(AZ20=5,G20,0)</f>
        <v>0</v>
      </c>
      <c r="CZ20" s="123">
        <v>2.53485</v>
      </c>
    </row>
    <row r="21" spans="1:104" x14ac:dyDescent="0.2">
      <c r="A21" s="157"/>
      <c r="B21" s="158" t="s">
        <v>68</v>
      </c>
      <c r="C21" s="159" t="str">
        <f>CONCATENATE(B19," ",C19)</f>
        <v>63 Podlahy a podlahové konstrukce</v>
      </c>
      <c r="D21" s="157"/>
      <c r="E21" s="160"/>
      <c r="F21" s="160"/>
      <c r="G21" s="161">
        <f>SUM(G20)</f>
        <v>0</v>
      </c>
      <c r="O21" s="150">
        <v>4</v>
      </c>
      <c r="BA21" s="162">
        <f>SUM(BA19:BA20)</f>
        <v>0</v>
      </c>
      <c r="BB21" s="162">
        <f>SUM(BB19:BB20)</f>
        <v>0</v>
      </c>
      <c r="BC21" s="162">
        <f>SUM(BC19:BC20)</f>
        <v>0</v>
      </c>
      <c r="BD21" s="162">
        <f>SUM(BD19:BD20)</f>
        <v>0</v>
      </c>
      <c r="BE21" s="162">
        <f>SUM(BE19:BE20)</f>
        <v>0</v>
      </c>
    </row>
    <row r="22" spans="1:104" x14ac:dyDescent="0.2">
      <c r="A22" s="143" t="s">
        <v>65</v>
      </c>
      <c r="B22" s="144" t="s">
        <v>96</v>
      </c>
      <c r="C22" s="145" t="s">
        <v>97</v>
      </c>
      <c r="D22" s="146"/>
      <c r="E22" s="147"/>
      <c r="F22" s="147"/>
      <c r="G22" s="148"/>
      <c r="H22" s="149"/>
      <c r="I22" s="149"/>
      <c r="O22" s="150">
        <v>1</v>
      </c>
    </row>
    <row r="23" spans="1:104" x14ac:dyDescent="0.2">
      <c r="A23" s="151">
        <v>10</v>
      </c>
      <c r="B23" s="152" t="s">
        <v>98</v>
      </c>
      <c r="C23" s="153" t="s">
        <v>99</v>
      </c>
      <c r="D23" s="154" t="s">
        <v>82</v>
      </c>
      <c r="E23" s="155">
        <v>7</v>
      </c>
      <c r="F23" s="155"/>
      <c r="G23" s="156">
        <f t="shared" ref="G23:G30" si="6">E23*F23</f>
        <v>0</v>
      </c>
      <c r="O23" s="150">
        <v>2</v>
      </c>
      <c r="AA23" s="123">
        <v>12</v>
      </c>
      <c r="AB23" s="123">
        <v>0</v>
      </c>
      <c r="AC23" s="123">
        <v>10</v>
      </c>
      <c r="AZ23" s="123">
        <v>1</v>
      </c>
      <c r="BA23" s="123">
        <f t="shared" ref="BA23:BA30" si="7">IF(AZ23=1,G23,0)</f>
        <v>0</v>
      </c>
      <c r="BB23" s="123">
        <f t="shared" ref="BB23:BB30" si="8">IF(AZ23=2,G23,0)</f>
        <v>0</v>
      </c>
      <c r="BC23" s="123">
        <f t="shared" ref="BC23:BC30" si="9">IF(AZ23=3,G23,0)</f>
        <v>0</v>
      </c>
      <c r="BD23" s="123">
        <f t="shared" ref="BD23:BD30" si="10">IF(AZ23=4,G23,0)</f>
        <v>0</v>
      </c>
      <c r="BE23" s="123">
        <f t="shared" ref="BE23:BE30" si="11">IF(AZ23=5,G23,0)</f>
        <v>0</v>
      </c>
      <c r="CZ23" s="123">
        <v>1.891E-2</v>
      </c>
    </row>
    <row r="24" spans="1:104" x14ac:dyDescent="0.2">
      <c r="A24" s="151">
        <v>11</v>
      </c>
      <c r="B24" s="152" t="s">
        <v>100</v>
      </c>
      <c r="C24" s="153" t="s">
        <v>101</v>
      </c>
      <c r="D24" s="154" t="s">
        <v>102</v>
      </c>
      <c r="E24" s="155">
        <v>6</v>
      </c>
      <c r="F24" s="155"/>
      <c r="G24" s="156">
        <f t="shared" si="6"/>
        <v>0</v>
      </c>
      <c r="O24" s="150">
        <v>2</v>
      </c>
      <c r="AA24" s="123">
        <v>12</v>
      </c>
      <c r="AB24" s="123">
        <v>0</v>
      </c>
      <c r="AC24" s="123">
        <v>11</v>
      </c>
      <c r="AZ24" s="123">
        <v>1</v>
      </c>
      <c r="BA24" s="123">
        <f t="shared" si="7"/>
        <v>0</v>
      </c>
      <c r="BB24" s="123">
        <f t="shared" si="8"/>
        <v>0</v>
      </c>
      <c r="BC24" s="123">
        <f t="shared" si="9"/>
        <v>0</v>
      </c>
      <c r="BD24" s="123">
        <f t="shared" si="10"/>
        <v>0</v>
      </c>
      <c r="BE24" s="123">
        <f t="shared" si="11"/>
        <v>0</v>
      </c>
      <c r="CZ24" s="123">
        <v>9.0100000000000006E-3</v>
      </c>
    </row>
    <row r="25" spans="1:104" x14ac:dyDescent="0.2">
      <c r="A25" s="151"/>
      <c r="B25" s="152"/>
      <c r="C25" s="153" t="s">
        <v>296</v>
      </c>
      <c r="D25" s="154" t="s">
        <v>67</v>
      </c>
      <c r="E25" s="155">
        <v>2</v>
      </c>
      <c r="F25" s="155"/>
      <c r="G25" s="156">
        <f t="shared" si="6"/>
        <v>0</v>
      </c>
      <c r="O25" s="150"/>
    </row>
    <row r="26" spans="1:104" x14ac:dyDescent="0.2">
      <c r="A26" s="151">
        <v>12</v>
      </c>
      <c r="B26" s="152" t="s">
        <v>66</v>
      </c>
      <c r="C26" s="153" t="s">
        <v>103</v>
      </c>
      <c r="D26" s="154" t="s">
        <v>104</v>
      </c>
      <c r="E26" s="155">
        <v>6</v>
      </c>
      <c r="F26" s="155"/>
      <c r="G26" s="156">
        <f t="shared" si="6"/>
        <v>0</v>
      </c>
      <c r="O26" s="150">
        <v>2</v>
      </c>
      <c r="AA26" s="123">
        <v>12</v>
      </c>
      <c r="AB26" s="123">
        <v>0</v>
      </c>
      <c r="AC26" s="123">
        <v>12</v>
      </c>
      <c r="AZ26" s="123">
        <v>1</v>
      </c>
      <c r="BA26" s="123">
        <f t="shared" si="7"/>
        <v>0</v>
      </c>
      <c r="BB26" s="123">
        <f t="shared" si="8"/>
        <v>0</v>
      </c>
      <c r="BC26" s="123">
        <f t="shared" si="9"/>
        <v>0</v>
      </c>
      <c r="BD26" s="123">
        <f t="shared" si="10"/>
        <v>0</v>
      </c>
      <c r="BE26" s="123">
        <f t="shared" si="11"/>
        <v>0</v>
      </c>
      <c r="CZ26" s="123">
        <v>0</v>
      </c>
    </row>
    <row r="27" spans="1:104" x14ac:dyDescent="0.2">
      <c r="A27" s="151">
        <v>13</v>
      </c>
      <c r="B27" s="152" t="s">
        <v>105</v>
      </c>
      <c r="C27" s="153" t="s">
        <v>106</v>
      </c>
      <c r="D27" s="154" t="s">
        <v>67</v>
      </c>
      <c r="E27" s="155">
        <v>7</v>
      </c>
      <c r="F27" s="155"/>
      <c r="G27" s="156">
        <f t="shared" si="6"/>
        <v>0</v>
      </c>
      <c r="O27" s="150">
        <v>2</v>
      </c>
      <c r="AA27" s="123">
        <v>12</v>
      </c>
      <c r="AB27" s="123">
        <v>0</v>
      </c>
      <c r="AC27" s="123">
        <v>13</v>
      </c>
      <c r="AZ27" s="123">
        <v>1</v>
      </c>
      <c r="BA27" s="123">
        <f t="shared" si="7"/>
        <v>0</v>
      </c>
      <c r="BB27" s="123">
        <f t="shared" si="8"/>
        <v>0</v>
      </c>
      <c r="BC27" s="123">
        <f t="shared" si="9"/>
        <v>0</v>
      </c>
      <c r="BD27" s="123">
        <f t="shared" si="10"/>
        <v>0</v>
      </c>
      <c r="BE27" s="123">
        <f t="shared" si="11"/>
        <v>0</v>
      </c>
      <c r="CZ27" s="123">
        <v>0</v>
      </c>
    </row>
    <row r="28" spans="1:104" x14ac:dyDescent="0.2">
      <c r="A28" s="151">
        <v>14</v>
      </c>
      <c r="B28" s="152" t="s">
        <v>107</v>
      </c>
      <c r="C28" s="153" t="s">
        <v>108</v>
      </c>
      <c r="D28" s="154" t="s">
        <v>82</v>
      </c>
      <c r="E28" s="155">
        <v>2</v>
      </c>
      <c r="F28" s="155"/>
      <c r="G28" s="156">
        <f t="shared" si="6"/>
        <v>0</v>
      </c>
      <c r="O28" s="150">
        <v>2</v>
      </c>
      <c r="AA28" s="123">
        <v>12</v>
      </c>
      <c r="AB28" s="123">
        <v>0</v>
      </c>
      <c r="AC28" s="123">
        <v>14</v>
      </c>
      <c r="AZ28" s="123">
        <v>1</v>
      </c>
      <c r="BA28" s="123">
        <f t="shared" si="7"/>
        <v>0</v>
      </c>
      <c r="BB28" s="123">
        <f t="shared" si="8"/>
        <v>0</v>
      </c>
      <c r="BC28" s="123">
        <f t="shared" si="9"/>
        <v>0</v>
      </c>
      <c r="BD28" s="123">
        <f t="shared" si="10"/>
        <v>0</v>
      </c>
      <c r="BE28" s="123">
        <f t="shared" si="11"/>
        <v>0</v>
      </c>
      <c r="CZ28" s="123">
        <v>2.9199999999999999E-3</v>
      </c>
    </row>
    <row r="29" spans="1:104" ht="22.5" x14ac:dyDescent="0.2">
      <c r="A29" s="151">
        <v>15</v>
      </c>
      <c r="B29" s="152" t="s">
        <v>109</v>
      </c>
      <c r="C29" s="153" t="s">
        <v>110</v>
      </c>
      <c r="D29" s="154" t="s">
        <v>82</v>
      </c>
      <c r="E29" s="155">
        <v>1</v>
      </c>
      <c r="F29" s="155"/>
      <c r="G29" s="156">
        <f t="shared" si="6"/>
        <v>0</v>
      </c>
      <c r="O29" s="150">
        <v>2</v>
      </c>
      <c r="AA29" s="123">
        <v>12</v>
      </c>
      <c r="AB29" s="123">
        <v>0</v>
      </c>
      <c r="AC29" s="123">
        <v>15</v>
      </c>
      <c r="AZ29" s="123">
        <v>1</v>
      </c>
      <c r="BA29" s="123">
        <f t="shared" si="7"/>
        <v>0</v>
      </c>
      <c r="BB29" s="123">
        <f t="shared" si="8"/>
        <v>0</v>
      </c>
      <c r="BC29" s="123">
        <f t="shared" si="9"/>
        <v>0</v>
      </c>
      <c r="BD29" s="123">
        <f t="shared" si="10"/>
        <v>0</v>
      </c>
      <c r="BE29" s="123">
        <f t="shared" si="11"/>
        <v>0</v>
      </c>
      <c r="CZ29" s="123">
        <v>0.17821999999999999</v>
      </c>
    </row>
    <row r="30" spans="1:104" ht="22.5" x14ac:dyDescent="0.2">
      <c r="A30" s="151">
        <v>16</v>
      </c>
      <c r="B30" s="152" t="s">
        <v>111</v>
      </c>
      <c r="C30" s="153" t="s">
        <v>266</v>
      </c>
      <c r="D30" s="154" t="s">
        <v>82</v>
      </c>
      <c r="E30" s="155">
        <v>6</v>
      </c>
      <c r="F30" s="155"/>
      <c r="G30" s="156">
        <f t="shared" si="6"/>
        <v>0</v>
      </c>
      <c r="O30" s="150">
        <v>2</v>
      </c>
      <c r="AA30" s="123">
        <v>12</v>
      </c>
      <c r="AB30" s="123">
        <v>0</v>
      </c>
      <c r="AC30" s="123">
        <v>16</v>
      </c>
      <c r="AZ30" s="123">
        <v>1</v>
      </c>
      <c r="BA30" s="123">
        <f t="shared" si="7"/>
        <v>0</v>
      </c>
      <c r="BB30" s="123">
        <f t="shared" si="8"/>
        <v>0</v>
      </c>
      <c r="BC30" s="123">
        <f t="shared" si="9"/>
        <v>0</v>
      </c>
      <c r="BD30" s="123">
        <f t="shared" si="10"/>
        <v>0</v>
      </c>
      <c r="BE30" s="123">
        <f t="shared" si="11"/>
        <v>0</v>
      </c>
      <c r="CZ30" s="123">
        <v>0.16077</v>
      </c>
    </row>
    <row r="31" spans="1:104" x14ac:dyDescent="0.2">
      <c r="A31" s="157"/>
      <c r="B31" s="158" t="s">
        <v>68</v>
      </c>
      <c r="C31" s="159" t="str">
        <f>CONCATENATE(B22," ",C22)</f>
        <v>64 Výplně otvorů</v>
      </c>
      <c r="D31" s="157"/>
      <c r="E31" s="160"/>
      <c r="F31" s="160"/>
      <c r="G31" s="161">
        <f>SUM(G23:G30)</f>
        <v>0</v>
      </c>
      <c r="O31" s="150">
        <v>4</v>
      </c>
      <c r="BA31" s="162">
        <f>SUM(BA22:BA30)</f>
        <v>0</v>
      </c>
      <c r="BB31" s="162">
        <f>SUM(BB22:BB30)</f>
        <v>0</v>
      </c>
      <c r="BC31" s="162">
        <f>SUM(BC22:BC30)</f>
        <v>0</v>
      </c>
      <c r="BD31" s="162">
        <f>SUM(BD22:BD30)</f>
        <v>0</v>
      </c>
      <c r="BE31" s="162">
        <f>SUM(BE22:BE30)</f>
        <v>0</v>
      </c>
    </row>
    <row r="32" spans="1:104" x14ac:dyDescent="0.2">
      <c r="A32" s="143" t="s">
        <v>65</v>
      </c>
      <c r="B32" s="144" t="s">
        <v>112</v>
      </c>
      <c r="C32" s="145" t="s">
        <v>113</v>
      </c>
      <c r="D32" s="146"/>
      <c r="E32" s="147"/>
      <c r="F32" s="147"/>
      <c r="G32" s="148"/>
      <c r="H32" s="149"/>
      <c r="I32" s="149"/>
      <c r="O32" s="150">
        <v>1</v>
      </c>
    </row>
    <row r="33" spans="1:104" x14ac:dyDescent="0.2">
      <c r="A33" s="151">
        <v>17</v>
      </c>
      <c r="B33" s="152" t="s">
        <v>114</v>
      </c>
      <c r="C33" s="153" t="s">
        <v>115</v>
      </c>
      <c r="D33" s="154" t="s">
        <v>77</v>
      </c>
      <c r="E33" s="155">
        <v>2</v>
      </c>
      <c r="F33" s="155"/>
      <c r="G33" s="156">
        <f t="shared" ref="G33:G44" si="12">E33*F33</f>
        <v>0</v>
      </c>
      <c r="O33" s="150">
        <v>2</v>
      </c>
      <c r="AA33" s="123">
        <v>12</v>
      </c>
      <c r="AB33" s="123">
        <v>0</v>
      </c>
      <c r="AC33" s="123">
        <v>17</v>
      </c>
      <c r="AZ33" s="123">
        <v>1</v>
      </c>
      <c r="BA33" s="123">
        <f t="shared" ref="BA33:BA44" si="13">IF(AZ33=1,G33,0)</f>
        <v>0</v>
      </c>
      <c r="BB33" s="123">
        <f t="shared" ref="BB33:BB44" si="14">IF(AZ33=2,G33,0)</f>
        <v>0</v>
      </c>
      <c r="BC33" s="123">
        <f t="shared" ref="BC33:BC44" si="15">IF(AZ33=3,G33,0)</f>
        <v>0</v>
      </c>
      <c r="BD33" s="123">
        <f t="shared" ref="BD33:BD44" si="16">IF(AZ33=4,G33,0)</f>
        <v>0</v>
      </c>
      <c r="BE33" s="123">
        <f t="shared" ref="BE33:BE44" si="17">IF(AZ33=5,G33,0)</f>
        <v>0</v>
      </c>
      <c r="CZ33" s="123">
        <v>6.7000000000000002E-4</v>
      </c>
    </row>
    <row r="34" spans="1:104" x14ac:dyDescent="0.2">
      <c r="A34" s="151">
        <v>18</v>
      </c>
      <c r="B34" s="152" t="s">
        <v>116</v>
      </c>
      <c r="C34" s="153" t="s">
        <v>117</v>
      </c>
      <c r="D34" s="154" t="s">
        <v>95</v>
      </c>
      <c r="E34" s="155">
        <v>1.2</v>
      </c>
      <c r="F34" s="155"/>
      <c r="G34" s="156">
        <f t="shared" si="12"/>
        <v>0</v>
      </c>
      <c r="O34" s="150">
        <v>2</v>
      </c>
      <c r="AA34" s="123">
        <v>12</v>
      </c>
      <c r="AB34" s="123">
        <v>0</v>
      </c>
      <c r="AC34" s="123">
        <v>18</v>
      </c>
      <c r="AZ34" s="123">
        <v>1</v>
      </c>
      <c r="BA34" s="123">
        <f t="shared" si="13"/>
        <v>0</v>
      </c>
      <c r="BB34" s="123">
        <f t="shared" si="14"/>
        <v>0</v>
      </c>
      <c r="BC34" s="123">
        <f t="shared" si="15"/>
        <v>0</v>
      </c>
      <c r="BD34" s="123">
        <f t="shared" si="16"/>
        <v>0</v>
      </c>
      <c r="BE34" s="123">
        <f t="shared" si="17"/>
        <v>0</v>
      </c>
      <c r="CZ34" s="123">
        <v>7.4099999999999999E-3</v>
      </c>
    </row>
    <row r="35" spans="1:104" x14ac:dyDescent="0.2">
      <c r="A35" s="151">
        <v>19</v>
      </c>
      <c r="B35" s="152" t="s">
        <v>118</v>
      </c>
      <c r="C35" s="153" t="s">
        <v>119</v>
      </c>
      <c r="D35" s="154" t="s">
        <v>95</v>
      </c>
      <c r="E35" s="155">
        <v>1.2</v>
      </c>
      <c r="F35" s="155"/>
      <c r="G35" s="156">
        <f t="shared" si="12"/>
        <v>0</v>
      </c>
      <c r="O35" s="150">
        <v>2</v>
      </c>
      <c r="AA35" s="123">
        <v>12</v>
      </c>
      <c r="AB35" s="123">
        <v>0</v>
      </c>
      <c r="AC35" s="123">
        <v>19</v>
      </c>
      <c r="AZ35" s="123">
        <v>1</v>
      </c>
      <c r="BA35" s="123">
        <f t="shared" si="13"/>
        <v>0</v>
      </c>
      <c r="BB35" s="123">
        <f t="shared" si="14"/>
        <v>0</v>
      </c>
      <c r="BC35" s="123">
        <f t="shared" si="15"/>
        <v>0</v>
      </c>
      <c r="BD35" s="123">
        <f t="shared" si="16"/>
        <v>0</v>
      </c>
      <c r="BE35" s="123">
        <f t="shared" si="17"/>
        <v>0</v>
      </c>
      <c r="CZ35" s="123">
        <v>1.7989999999999999E-2</v>
      </c>
    </row>
    <row r="36" spans="1:104" x14ac:dyDescent="0.2">
      <c r="A36" s="151">
        <v>20</v>
      </c>
      <c r="B36" s="152" t="s">
        <v>120</v>
      </c>
      <c r="C36" s="153" t="s">
        <v>121</v>
      </c>
      <c r="D36" s="154" t="s">
        <v>95</v>
      </c>
      <c r="E36" s="155">
        <v>12</v>
      </c>
      <c r="F36" s="155"/>
      <c r="G36" s="156">
        <f t="shared" si="12"/>
        <v>0</v>
      </c>
      <c r="O36" s="150">
        <v>2</v>
      </c>
      <c r="AA36" s="123">
        <v>12</v>
      </c>
      <c r="AB36" s="123">
        <v>0</v>
      </c>
      <c r="AC36" s="123">
        <v>20</v>
      </c>
      <c r="AZ36" s="123">
        <v>1</v>
      </c>
      <c r="BA36" s="123">
        <f t="shared" si="13"/>
        <v>0</v>
      </c>
      <c r="BB36" s="123">
        <f t="shared" si="14"/>
        <v>0</v>
      </c>
      <c r="BC36" s="123">
        <f t="shared" si="15"/>
        <v>0</v>
      </c>
      <c r="BD36" s="123">
        <f t="shared" si="16"/>
        <v>0</v>
      </c>
      <c r="BE36" s="123">
        <f t="shared" si="17"/>
        <v>0</v>
      </c>
      <c r="CZ36" s="123">
        <v>0</v>
      </c>
    </row>
    <row r="37" spans="1:104" x14ac:dyDescent="0.2">
      <c r="A37" s="151">
        <v>21</v>
      </c>
      <c r="B37" s="152" t="s">
        <v>122</v>
      </c>
      <c r="C37" s="153" t="s">
        <v>123</v>
      </c>
      <c r="D37" s="154" t="s">
        <v>95</v>
      </c>
      <c r="E37" s="155">
        <v>6</v>
      </c>
      <c r="F37" s="155"/>
      <c r="G37" s="156">
        <f t="shared" si="12"/>
        <v>0</v>
      </c>
      <c r="O37" s="150">
        <v>2</v>
      </c>
      <c r="AA37" s="123">
        <v>12</v>
      </c>
      <c r="AB37" s="123">
        <v>0</v>
      </c>
      <c r="AC37" s="123">
        <v>21</v>
      </c>
      <c r="AZ37" s="123">
        <v>1</v>
      </c>
      <c r="BA37" s="123">
        <f t="shared" si="13"/>
        <v>0</v>
      </c>
      <c r="BB37" s="123">
        <f t="shared" si="14"/>
        <v>0</v>
      </c>
      <c r="BC37" s="123">
        <f t="shared" si="15"/>
        <v>0</v>
      </c>
      <c r="BD37" s="123">
        <f t="shared" si="16"/>
        <v>0</v>
      </c>
      <c r="BE37" s="123">
        <f t="shared" si="17"/>
        <v>0</v>
      </c>
      <c r="CZ37" s="123">
        <v>0</v>
      </c>
    </row>
    <row r="38" spans="1:104" x14ac:dyDescent="0.2">
      <c r="A38" s="151">
        <v>22</v>
      </c>
      <c r="B38" s="152" t="s">
        <v>124</v>
      </c>
      <c r="C38" s="153" t="s">
        <v>125</v>
      </c>
      <c r="D38" s="154" t="s">
        <v>95</v>
      </c>
      <c r="E38" s="155">
        <v>3.8</v>
      </c>
      <c r="F38" s="155"/>
      <c r="G38" s="156">
        <f t="shared" si="12"/>
        <v>0</v>
      </c>
      <c r="O38" s="150">
        <v>2</v>
      </c>
      <c r="AA38" s="123">
        <v>12</v>
      </c>
      <c r="AB38" s="123">
        <v>0</v>
      </c>
      <c r="AC38" s="123">
        <v>22</v>
      </c>
      <c r="AZ38" s="123">
        <v>1</v>
      </c>
      <c r="BA38" s="123">
        <f t="shared" si="13"/>
        <v>0</v>
      </c>
      <c r="BB38" s="123">
        <f t="shared" si="14"/>
        <v>0</v>
      </c>
      <c r="BC38" s="123">
        <f t="shared" si="15"/>
        <v>0</v>
      </c>
      <c r="BD38" s="123">
        <f t="shared" si="16"/>
        <v>0</v>
      </c>
      <c r="BE38" s="123">
        <f t="shared" si="17"/>
        <v>0</v>
      </c>
      <c r="CZ38" s="123">
        <v>1.2800000000000001E-3</v>
      </c>
    </row>
    <row r="39" spans="1:104" x14ac:dyDescent="0.2">
      <c r="A39" s="151">
        <v>23</v>
      </c>
      <c r="B39" s="152" t="s">
        <v>126</v>
      </c>
      <c r="C39" s="153" t="s">
        <v>127</v>
      </c>
      <c r="D39" s="154" t="s">
        <v>77</v>
      </c>
      <c r="E39" s="155">
        <v>0.6</v>
      </c>
      <c r="F39" s="155"/>
      <c r="G39" s="156">
        <f t="shared" si="12"/>
        <v>0</v>
      </c>
      <c r="O39" s="150">
        <v>2</v>
      </c>
      <c r="AA39" s="123">
        <v>12</v>
      </c>
      <c r="AB39" s="123">
        <v>0</v>
      </c>
      <c r="AC39" s="123">
        <v>23</v>
      </c>
      <c r="AZ39" s="123">
        <v>1</v>
      </c>
      <c r="BA39" s="123">
        <f t="shared" si="13"/>
        <v>0</v>
      </c>
      <c r="BB39" s="123">
        <f t="shared" si="14"/>
        <v>0</v>
      </c>
      <c r="BC39" s="123">
        <f t="shared" si="15"/>
        <v>0</v>
      </c>
      <c r="BD39" s="123">
        <f t="shared" si="16"/>
        <v>0</v>
      </c>
      <c r="BE39" s="123">
        <f t="shared" si="17"/>
        <v>0</v>
      </c>
      <c r="CZ39" s="123">
        <v>9.2000000000000003E-4</v>
      </c>
    </row>
    <row r="40" spans="1:104" x14ac:dyDescent="0.2">
      <c r="A40" s="151">
        <v>24</v>
      </c>
      <c r="B40" s="152" t="s">
        <v>128</v>
      </c>
      <c r="C40" s="153" t="s">
        <v>129</v>
      </c>
      <c r="D40" s="154" t="s">
        <v>82</v>
      </c>
      <c r="E40" s="155">
        <v>1</v>
      </c>
      <c r="F40" s="155"/>
      <c r="G40" s="156">
        <f t="shared" si="12"/>
        <v>0</v>
      </c>
      <c r="O40" s="150">
        <v>2</v>
      </c>
      <c r="AA40" s="123">
        <v>12</v>
      </c>
      <c r="AB40" s="123">
        <v>0</v>
      </c>
      <c r="AC40" s="123">
        <v>24</v>
      </c>
      <c r="AZ40" s="123">
        <v>1</v>
      </c>
      <c r="BA40" s="123">
        <f t="shared" si="13"/>
        <v>0</v>
      </c>
      <c r="BB40" s="123">
        <f t="shared" si="14"/>
        <v>0</v>
      </c>
      <c r="BC40" s="123">
        <f t="shared" si="15"/>
        <v>0</v>
      </c>
      <c r="BD40" s="123">
        <f t="shared" si="16"/>
        <v>0</v>
      </c>
      <c r="BE40" s="123">
        <f t="shared" si="17"/>
        <v>0</v>
      </c>
      <c r="CZ40" s="123">
        <v>0</v>
      </c>
    </row>
    <row r="41" spans="1:104" x14ac:dyDescent="0.2">
      <c r="A41" s="151">
        <v>25</v>
      </c>
      <c r="B41" s="152" t="s">
        <v>130</v>
      </c>
      <c r="C41" s="153" t="s">
        <v>131</v>
      </c>
      <c r="D41" s="154" t="s">
        <v>102</v>
      </c>
      <c r="E41" s="155">
        <v>48</v>
      </c>
      <c r="F41" s="155"/>
      <c r="G41" s="156">
        <f t="shared" si="12"/>
        <v>0</v>
      </c>
      <c r="O41" s="150">
        <v>2</v>
      </c>
      <c r="AA41" s="123">
        <v>12</v>
      </c>
      <c r="AB41" s="123">
        <v>0</v>
      </c>
      <c r="AC41" s="123">
        <v>25</v>
      </c>
      <c r="AZ41" s="123">
        <v>1</v>
      </c>
      <c r="BA41" s="123">
        <f t="shared" si="13"/>
        <v>0</v>
      </c>
      <c r="BB41" s="123">
        <f t="shared" si="14"/>
        <v>0</v>
      </c>
      <c r="BC41" s="123">
        <f t="shared" si="15"/>
        <v>0</v>
      </c>
      <c r="BD41" s="123">
        <f t="shared" si="16"/>
        <v>0</v>
      </c>
      <c r="BE41" s="123">
        <f t="shared" si="17"/>
        <v>0</v>
      </c>
      <c r="CZ41" s="123">
        <v>3.8000000000000002E-4</v>
      </c>
    </row>
    <row r="42" spans="1:104" x14ac:dyDescent="0.2">
      <c r="A42" s="151">
        <v>26</v>
      </c>
      <c r="B42" s="152" t="s">
        <v>132</v>
      </c>
      <c r="C42" s="153" t="s">
        <v>133</v>
      </c>
      <c r="D42" s="154" t="s">
        <v>95</v>
      </c>
      <c r="E42" s="155">
        <v>3.8</v>
      </c>
      <c r="F42" s="155"/>
      <c r="G42" s="156">
        <f t="shared" si="12"/>
        <v>0</v>
      </c>
      <c r="O42" s="150">
        <v>2</v>
      </c>
      <c r="AA42" s="123">
        <v>12</v>
      </c>
      <c r="AB42" s="123">
        <v>0</v>
      </c>
      <c r="AC42" s="123">
        <v>26</v>
      </c>
      <c r="AZ42" s="123">
        <v>1</v>
      </c>
      <c r="BA42" s="123">
        <f t="shared" si="13"/>
        <v>0</v>
      </c>
      <c r="BB42" s="123">
        <f t="shared" si="14"/>
        <v>0</v>
      </c>
      <c r="BC42" s="123">
        <f t="shared" si="15"/>
        <v>0</v>
      </c>
      <c r="BD42" s="123">
        <f t="shared" si="16"/>
        <v>0</v>
      </c>
      <c r="BE42" s="123">
        <f t="shared" si="17"/>
        <v>0</v>
      </c>
      <c r="CZ42" s="123">
        <v>1.2489999999999999E-2</v>
      </c>
    </row>
    <row r="43" spans="1:104" x14ac:dyDescent="0.2">
      <c r="A43" s="151">
        <v>27</v>
      </c>
      <c r="B43" s="152" t="s">
        <v>134</v>
      </c>
      <c r="C43" s="153" t="s">
        <v>135</v>
      </c>
      <c r="D43" s="154" t="s">
        <v>95</v>
      </c>
      <c r="E43" s="155">
        <v>4.5</v>
      </c>
      <c r="F43" s="155"/>
      <c r="G43" s="156">
        <f t="shared" si="12"/>
        <v>0</v>
      </c>
      <c r="O43" s="150">
        <v>2</v>
      </c>
      <c r="AA43" s="123">
        <v>12</v>
      </c>
      <c r="AB43" s="123">
        <v>0</v>
      </c>
      <c r="AC43" s="123">
        <v>27</v>
      </c>
      <c r="AZ43" s="123">
        <v>1</v>
      </c>
      <c r="BA43" s="123">
        <f t="shared" si="13"/>
        <v>0</v>
      </c>
      <c r="BB43" s="123">
        <f t="shared" si="14"/>
        <v>0</v>
      </c>
      <c r="BC43" s="123">
        <f t="shared" si="15"/>
        <v>0</v>
      </c>
      <c r="BD43" s="123">
        <f t="shared" si="16"/>
        <v>0</v>
      </c>
      <c r="BE43" s="123">
        <f t="shared" si="17"/>
        <v>0</v>
      </c>
      <c r="CZ43" s="123">
        <v>1.2489999999999999E-2</v>
      </c>
    </row>
    <row r="44" spans="1:104" x14ac:dyDescent="0.2">
      <c r="A44" s="151">
        <v>28</v>
      </c>
      <c r="B44" s="152" t="s">
        <v>136</v>
      </c>
      <c r="C44" s="153" t="s">
        <v>137</v>
      </c>
      <c r="D44" s="154" t="s">
        <v>77</v>
      </c>
      <c r="E44" s="155">
        <v>24</v>
      </c>
      <c r="F44" s="155"/>
      <c r="G44" s="156">
        <f t="shared" si="12"/>
        <v>0</v>
      </c>
      <c r="O44" s="150">
        <v>2</v>
      </c>
      <c r="AA44" s="123">
        <v>12</v>
      </c>
      <c r="AB44" s="123">
        <v>0</v>
      </c>
      <c r="AC44" s="123">
        <v>28</v>
      </c>
      <c r="AZ44" s="123">
        <v>1</v>
      </c>
      <c r="BA44" s="123">
        <f t="shared" si="13"/>
        <v>0</v>
      </c>
      <c r="BB44" s="123">
        <f t="shared" si="14"/>
        <v>0</v>
      </c>
      <c r="BC44" s="123">
        <f t="shared" si="15"/>
        <v>0</v>
      </c>
      <c r="BD44" s="123">
        <f t="shared" si="16"/>
        <v>0</v>
      </c>
      <c r="BE44" s="123">
        <f t="shared" si="17"/>
        <v>0</v>
      </c>
      <c r="CZ44" s="123">
        <v>3.4000000000000002E-4</v>
      </c>
    </row>
    <row r="45" spans="1:104" x14ac:dyDescent="0.2">
      <c r="A45" s="157"/>
      <c r="B45" s="158" t="s">
        <v>68</v>
      </c>
      <c r="C45" s="159" t="str">
        <f>CONCATENATE(B32," ",C32)</f>
        <v>96 Bourání konstrukcí</v>
      </c>
      <c r="D45" s="157"/>
      <c r="E45" s="160"/>
      <c r="F45" s="160"/>
      <c r="G45" s="161">
        <f>SUM(G33:G44)</f>
        <v>0</v>
      </c>
      <c r="O45" s="150">
        <v>4</v>
      </c>
      <c r="BA45" s="162">
        <f>SUM(BA32:BA44)</f>
        <v>0</v>
      </c>
      <c r="BB45" s="162">
        <f>SUM(BB32:BB44)</f>
        <v>0</v>
      </c>
      <c r="BC45" s="162">
        <f>SUM(BC32:BC44)</f>
        <v>0</v>
      </c>
      <c r="BD45" s="162">
        <f>SUM(BD32:BD44)</f>
        <v>0</v>
      </c>
      <c r="BE45" s="162">
        <f>SUM(BE32:BE44)</f>
        <v>0</v>
      </c>
    </row>
    <row r="46" spans="1:104" x14ac:dyDescent="0.2">
      <c r="A46" s="143" t="s">
        <v>65</v>
      </c>
      <c r="B46" s="144" t="s">
        <v>138</v>
      </c>
      <c r="C46" s="145" t="s">
        <v>139</v>
      </c>
      <c r="D46" s="146"/>
      <c r="E46" s="147"/>
      <c r="F46" s="147"/>
      <c r="G46" s="148"/>
      <c r="H46" s="149"/>
      <c r="I46" s="149"/>
      <c r="O46" s="150">
        <v>1</v>
      </c>
    </row>
    <row r="47" spans="1:104" x14ac:dyDescent="0.2">
      <c r="A47" s="151">
        <v>29</v>
      </c>
      <c r="B47" s="152" t="s">
        <v>140</v>
      </c>
      <c r="C47" s="153" t="s">
        <v>141</v>
      </c>
      <c r="D47" s="154" t="s">
        <v>77</v>
      </c>
      <c r="E47" s="155">
        <v>15</v>
      </c>
      <c r="F47" s="155"/>
      <c r="G47" s="156">
        <f t="shared" ref="G47:G56" si="18">E47*F47</f>
        <v>0</v>
      </c>
      <c r="O47" s="150">
        <v>2</v>
      </c>
      <c r="AA47" s="123">
        <v>12</v>
      </c>
      <c r="AB47" s="123">
        <v>0</v>
      </c>
      <c r="AC47" s="123">
        <v>29</v>
      </c>
      <c r="AZ47" s="123">
        <v>1</v>
      </c>
      <c r="BA47" s="123">
        <f t="shared" ref="BA47:BA56" si="19">IF(AZ47=1,G47,0)</f>
        <v>0</v>
      </c>
      <c r="BB47" s="123">
        <f t="shared" ref="BB47:BB56" si="20">IF(AZ47=2,G47,0)</f>
        <v>0</v>
      </c>
      <c r="BC47" s="123">
        <f t="shared" ref="BC47:BC56" si="21">IF(AZ47=3,G47,0)</f>
        <v>0</v>
      </c>
      <c r="BD47" s="123">
        <f t="shared" ref="BD47:BD56" si="22">IF(AZ47=4,G47,0)</f>
        <v>0</v>
      </c>
      <c r="BE47" s="123">
        <f t="shared" ref="BE47:BE56" si="23">IF(AZ47=5,G47,0)</f>
        <v>0</v>
      </c>
      <c r="CZ47" s="123">
        <v>0</v>
      </c>
    </row>
    <row r="48" spans="1:104" x14ac:dyDescent="0.2">
      <c r="A48" s="151">
        <v>30</v>
      </c>
      <c r="B48" s="152" t="s">
        <v>142</v>
      </c>
      <c r="C48" s="153" t="s">
        <v>143</v>
      </c>
      <c r="D48" s="154" t="s">
        <v>77</v>
      </c>
      <c r="E48" s="155">
        <v>4.8</v>
      </c>
      <c r="F48" s="155"/>
      <c r="G48" s="156">
        <f t="shared" si="18"/>
        <v>0</v>
      </c>
      <c r="O48" s="150">
        <v>2</v>
      </c>
      <c r="AA48" s="123">
        <v>12</v>
      </c>
      <c r="AB48" s="123">
        <v>0</v>
      </c>
      <c r="AC48" s="123">
        <v>30</v>
      </c>
      <c r="AZ48" s="123">
        <v>1</v>
      </c>
      <c r="BA48" s="123">
        <f t="shared" si="19"/>
        <v>0</v>
      </c>
      <c r="BB48" s="123">
        <f t="shared" si="20"/>
        <v>0</v>
      </c>
      <c r="BC48" s="123">
        <f t="shared" si="21"/>
        <v>0</v>
      </c>
      <c r="BD48" s="123">
        <f t="shared" si="22"/>
        <v>0</v>
      </c>
      <c r="BE48" s="123">
        <f t="shared" si="23"/>
        <v>0</v>
      </c>
      <c r="CZ48" s="123">
        <v>0</v>
      </c>
    </row>
    <row r="49" spans="1:104" x14ac:dyDescent="0.2">
      <c r="A49" s="151">
        <v>31</v>
      </c>
      <c r="B49" s="152" t="s">
        <v>144</v>
      </c>
      <c r="C49" s="153" t="s">
        <v>145</v>
      </c>
      <c r="D49" s="154" t="s">
        <v>74</v>
      </c>
      <c r="E49" s="155">
        <v>60.2</v>
      </c>
      <c r="F49" s="155"/>
      <c r="G49" s="156">
        <f t="shared" si="18"/>
        <v>0</v>
      </c>
      <c r="O49" s="150">
        <v>2</v>
      </c>
      <c r="AA49" s="123">
        <v>12</v>
      </c>
      <c r="AB49" s="123">
        <v>0</v>
      </c>
      <c r="AC49" s="123">
        <v>31</v>
      </c>
      <c r="AZ49" s="123">
        <v>1</v>
      </c>
      <c r="BA49" s="123">
        <f t="shared" si="19"/>
        <v>0</v>
      </c>
      <c r="BB49" s="123">
        <f t="shared" si="20"/>
        <v>0</v>
      </c>
      <c r="BC49" s="123">
        <f t="shared" si="21"/>
        <v>0</v>
      </c>
      <c r="BD49" s="123">
        <f t="shared" si="22"/>
        <v>0</v>
      </c>
      <c r="BE49" s="123">
        <f t="shared" si="23"/>
        <v>0</v>
      </c>
      <c r="CZ49" s="123">
        <v>0</v>
      </c>
    </row>
    <row r="50" spans="1:104" x14ac:dyDescent="0.2">
      <c r="A50" s="151">
        <v>32</v>
      </c>
      <c r="B50" s="152" t="s">
        <v>146</v>
      </c>
      <c r="C50" s="153" t="s">
        <v>147</v>
      </c>
      <c r="D50" s="154" t="s">
        <v>74</v>
      </c>
      <c r="E50" s="155">
        <v>60.2</v>
      </c>
      <c r="F50" s="155"/>
      <c r="G50" s="156">
        <f t="shared" si="18"/>
        <v>0</v>
      </c>
      <c r="O50" s="150">
        <v>2</v>
      </c>
      <c r="AA50" s="123">
        <v>12</v>
      </c>
      <c r="AB50" s="123">
        <v>0</v>
      </c>
      <c r="AC50" s="123">
        <v>32</v>
      </c>
      <c r="AZ50" s="123">
        <v>1</v>
      </c>
      <c r="BA50" s="123">
        <f t="shared" si="19"/>
        <v>0</v>
      </c>
      <c r="BB50" s="123">
        <f t="shared" si="20"/>
        <v>0</v>
      </c>
      <c r="BC50" s="123">
        <f t="shared" si="21"/>
        <v>0</v>
      </c>
      <c r="BD50" s="123">
        <f t="shared" si="22"/>
        <v>0</v>
      </c>
      <c r="BE50" s="123">
        <f t="shared" si="23"/>
        <v>0</v>
      </c>
      <c r="CZ50" s="123">
        <v>0</v>
      </c>
    </row>
    <row r="51" spans="1:104" x14ac:dyDescent="0.2">
      <c r="A51" s="151">
        <v>33</v>
      </c>
      <c r="B51" s="152" t="s">
        <v>148</v>
      </c>
      <c r="C51" s="153" t="s">
        <v>149</v>
      </c>
      <c r="D51" s="154" t="s">
        <v>74</v>
      </c>
      <c r="E51" s="155">
        <v>60.2</v>
      </c>
      <c r="F51" s="155"/>
      <c r="G51" s="156">
        <f t="shared" si="18"/>
        <v>0</v>
      </c>
      <c r="O51" s="150">
        <v>2</v>
      </c>
      <c r="AA51" s="123">
        <v>12</v>
      </c>
      <c r="AB51" s="123">
        <v>0</v>
      </c>
      <c r="AC51" s="123">
        <v>33</v>
      </c>
      <c r="AZ51" s="123">
        <v>1</v>
      </c>
      <c r="BA51" s="123">
        <f t="shared" si="19"/>
        <v>0</v>
      </c>
      <c r="BB51" s="123">
        <f t="shared" si="20"/>
        <v>0</v>
      </c>
      <c r="BC51" s="123">
        <f t="shared" si="21"/>
        <v>0</v>
      </c>
      <c r="BD51" s="123">
        <f t="shared" si="22"/>
        <v>0</v>
      </c>
      <c r="BE51" s="123">
        <f t="shared" si="23"/>
        <v>0</v>
      </c>
      <c r="CZ51" s="123">
        <v>0</v>
      </c>
    </row>
    <row r="52" spans="1:104" x14ac:dyDescent="0.2">
      <c r="A52" s="151">
        <v>34</v>
      </c>
      <c r="B52" s="152" t="s">
        <v>150</v>
      </c>
      <c r="C52" s="153" t="s">
        <v>151</v>
      </c>
      <c r="D52" s="154" t="s">
        <v>74</v>
      </c>
      <c r="E52" s="155">
        <v>900</v>
      </c>
      <c r="F52" s="155"/>
      <c r="G52" s="156">
        <f t="shared" si="18"/>
        <v>0</v>
      </c>
      <c r="O52" s="150">
        <v>2</v>
      </c>
      <c r="AA52" s="123">
        <v>12</v>
      </c>
      <c r="AB52" s="123">
        <v>0</v>
      </c>
      <c r="AC52" s="123">
        <v>34</v>
      </c>
      <c r="AZ52" s="123">
        <v>1</v>
      </c>
      <c r="BA52" s="123">
        <f t="shared" si="19"/>
        <v>0</v>
      </c>
      <c r="BB52" s="123">
        <f t="shared" si="20"/>
        <v>0</v>
      </c>
      <c r="BC52" s="123">
        <f t="shared" si="21"/>
        <v>0</v>
      </c>
      <c r="BD52" s="123">
        <f t="shared" si="22"/>
        <v>0</v>
      </c>
      <c r="BE52" s="123">
        <f t="shared" si="23"/>
        <v>0</v>
      </c>
      <c r="CZ52" s="123">
        <v>0</v>
      </c>
    </row>
    <row r="53" spans="1:104" x14ac:dyDescent="0.2">
      <c r="A53" s="151">
        <v>35</v>
      </c>
      <c r="B53" s="152" t="s">
        <v>152</v>
      </c>
      <c r="C53" s="153" t="s">
        <v>153</v>
      </c>
      <c r="D53" s="154" t="s">
        <v>74</v>
      </c>
      <c r="E53" s="155">
        <v>60.2</v>
      </c>
      <c r="F53" s="155"/>
      <c r="G53" s="156">
        <f t="shared" si="18"/>
        <v>0</v>
      </c>
      <c r="O53" s="150">
        <v>2</v>
      </c>
      <c r="AA53" s="123">
        <v>12</v>
      </c>
      <c r="AB53" s="123">
        <v>0</v>
      </c>
      <c r="AC53" s="123">
        <v>35</v>
      </c>
      <c r="AZ53" s="123">
        <v>1</v>
      </c>
      <c r="BA53" s="123">
        <f t="shared" si="19"/>
        <v>0</v>
      </c>
      <c r="BB53" s="123">
        <f t="shared" si="20"/>
        <v>0</v>
      </c>
      <c r="BC53" s="123">
        <f t="shared" si="21"/>
        <v>0</v>
      </c>
      <c r="BD53" s="123">
        <f t="shared" si="22"/>
        <v>0</v>
      </c>
      <c r="BE53" s="123">
        <f t="shared" si="23"/>
        <v>0</v>
      </c>
      <c r="CZ53" s="123">
        <v>0</v>
      </c>
    </row>
    <row r="54" spans="1:104" x14ac:dyDescent="0.2">
      <c r="A54" s="151">
        <v>36</v>
      </c>
      <c r="B54" s="152" t="s">
        <v>154</v>
      </c>
      <c r="C54" s="153" t="s">
        <v>155</v>
      </c>
      <c r="D54" s="154" t="s">
        <v>74</v>
      </c>
      <c r="E54" s="155">
        <v>900</v>
      </c>
      <c r="F54" s="155"/>
      <c r="G54" s="156">
        <f t="shared" si="18"/>
        <v>0</v>
      </c>
      <c r="O54" s="150">
        <v>2</v>
      </c>
      <c r="AA54" s="123">
        <v>12</v>
      </c>
      <c r="AB54" s="123">
        <v>0</v>
      </c>
      <c r="AC54" s="123">
        <v>36</v>
      </c>
      <c r="AZ54" s="123">
        <v>1</v>
      </c>
      <c r="BA54" s="123">
        <f t="shared" si="19"/>
        <v>0</v>
      </c>
      <c r="BB54" s="123">
        <f t="shared" si="20"/>
        <v>0</v>
      </c>
      <c r="BC54" s="123">
        <f t="shared" si="21"/>
        <v>0</v>
      </c>
      <c r="BD54" s="123">
        <f t="shared" si="22"/>
        <v>0</v>
      </c>
      <c r="BE54" s="123">
        <f t="shared" si="23"/>
        <v>0</v>
      </c>
      <c r="CZ54" s="123">
        <v>0</v>
      </c>
    </row>
    <row r="55" spans="1:104" x14ac:dyDescent="0.2">
      <c r="A55" s="151">
        <v>37</v>
      </c>
      <c r="B55" s="152" t="s">
        <v>156</v>
      </c>
      <c r="C55" s="153" t="s">
        <v>157</v>
      </c>
      <c r="D55" s="154" t="s">
        <v>82</v>
      </c>
      <c r="E55" s="155">
        <v>12</v>
      </c>
      <c r="F55" s="155"/>
      <c r="G55" s="156">
        <f t="shared" si="18"/>
        <v>0</v>
      </c>
      <c r="O55" s="150">
        <v>2</v>
      </c>
      <c r="AA55" s="123">
        <v>12</v>
      </c>
      <c r="AB55" s="123">
        <v>0</v>
      </c>
      <c r="AC55" s="123">
        <v>37</v>
      </c>
      <c r="AZ55" s="123">
        <v>1</v>
      </c>
      <c r="BA55" s="123">
        <f t="shared" si="19"/>
        <v>0</v>
      </c>
      <c r="BB55" s="123">
        <f t="shared" si="20"/>
        <v>0</v>
      </c>
      <c r="BC55" s="123">
        <f t="shared" si="21"/>
        <v>0</v>
      </c>
      <c r="BD55" s="123">
        <f t="shared" si="22"/>
        <v>0</v>
      </c>
      <c r="BE55" s="123">
        <f t="shared" si="23"/>
        <v>0</v>
      </c>
      <c r="CZ55" s="123">
        <v>4.8999999999999998E-4</v>
      </c>
    </row>
    <row r="56" spans="1:104" x14ac:dyDescent="0.2">
      <c r="A56" s="151">
        <v>38</v>
      </c>
      <c r="B56" s="152" t="s">
        <v>158</v>
      </c>
      <c r="C56" s="153" t="s">
        <v>159</v>
      </c>
      <c r="D56" s="154" t="s">
        <v>102</v>
      </c>
      <c r="E56" s="155">
        <v>84</v>
      </c>
      <c r="F56" s="155"/>
      <c r="G56" s="156">
        <f t="shared" si="18"/>
        <v>0</v>
      </c>
      <c r="O56" s="150">
        <v>2</v>
      </c>
      <c r="AA56" s="123">
        <v>12</v>
      </c>
      <c r="AB56" s="123">
        <v>0</v>
      </c>
      <c r="AC56" s="123">
        <v>38</v>
      </c>
      <c r="AZ56" s="123">
        <v>1</v>
      </c>
      <c r="BA56" s="123">
        <f t="shared" si="19"/>
        <v>0</v>
      </c>
      <c r="BB56" s="123">
        <f t="shared" si="20"/>
        <v>0</v>
      </c>
      <c r="BC56" s="123">
        <f t="shared" si="21"/>
        <v>0</v>
      </c>
      <c r="BD56" s="123">
        <f t="shared" si="22"/>
        <v>0</v>
      </c>
      <c r="BE56" s="123">
        <f t="shared" si="23"/>
        <v>0</v>
      </c>
      <c r="CZ56" s="123">
        <v>4.8999999999999998E-4</v>
      </c>
    </row>
    <row r="57" spans="1:104" x14ac:dyDescent="0.2">
      <c r="A57" s="157"/>
      <c r="B57" s="158" t="s">
        <v>68</v>
      </c>
      <c r="C57" s="159" t="str">
        <f>CONCATENATE(B46," ",C46)</f>
        <v>97 Prorážení otvorů</v>
      </c>
      <c r="D57" s="157"/>
      <c r="E57" s="160"/>
      <c r="F57" s="160"/>
      <c r="G57" s="161">
        <f>SUM(G47:G56)</f>
        <v>0</v>
      </c>
      <c r="O57" s="150">
        <v>4</v>
      </c>
      <c r="BA57" s="162">
        <f>SUM(BA46:BA56)</f>
        <v>0</v>
      </c>
      <c r="BB57" s="162">
        <f>SUM(BB46:BB56)</f>
        <v>0</v>
      </c>
      <c r="BC57" s="162">
        <f>SUM(BC46:BC56)</f>
        <v>0</v>
      </c>
      <c r="BD57" s="162">
        <f>SUM(BD46:BD56)</f>
        <v>0</v>
      </c>
      <c r="BE57" s="162">
        <f>SUM(BE46:BE56)</f>
        <v>0</v>
      </c>
    </row>
    <row r="58" spans="1:104" x14ac:dyDescent="0.2">
      <c r="A58" s="143" t="s">
        <v>65</v>
      </c>
      <c r="B58" s="144" t="s">
        <v>160</v>
      </c>
      <c r="C58" s="145" t="s">
        <v>161</v>
      </c>
      <c r="D58" s="146"/>
      <c r="E58" s="147"/>
      <c r="F58" s="147"/>
      <c r="G58" s="148"/>
      <c r="H58" s="149"/>
      <c r="I58" s="149"/>
      <c r="O58" s="150">
        <v>1</v>
      </c>
    </row>
    <row r="59" spans="1:104" x14ac:dyDescent="0.2">
      <c r="A59" s="151">
        <v>39</v>
      </c>
      <c r="B59" s="152" t="s">
        <v>162</v>
      </c>
      <c r="C59" s="153" t="s">
        <v>300</v>
      </c>
      <c r="D59" s="154" t="s">
        <v>77</v>
      </c>
      <c r="E59" s="155">
        <v>60</v>
      </c>
      <c r="F59" s="155"/>
      <c r="G59" s="156">
        <f>E59*F59</f>
        <v>0</v>
      </c>
      <c r="O59" s="150">
        <v>2</v>
      </c>
      <c r="AA59" s="123">
        <v>12</v>
      </c>
      <c r="AB59" s="123">
        <v>0</v>
      </c>
      <c r="AC59" s="123">
        <v>39</v>
      </c>
      <c r="AZ59" s="123">
        <v>2</v>
      </c>
      <c r="BA59" s="123">
        <f>IF(AZ59=1,G59,0)</f>
        <v>0</v>
      </c>
      <c r="BB59" s="123">
        <f>IF(AZ59=2,G59,0)</f>
        <v>0</v>
      </c>
      <c r="BC59" s="123">
        <f>IF(AZ59=3,G59,0)</f>
        <v>0</v>
      </c>
      <c r="BD59" s="123">
        <f>IF(AZ59=4,G59,0)</f>
        <v>0</v>
      </c>
      <c r="BE59" s="123">
        <f>IF(AZ59=5,G59,0)</f>
        <v>0</v>
      </c>
      <c r="CZ59" s="123">
        <v>5.8E-4</v>
      </c>
    </row>
    <row r="60" spans="1:104" x14ac:dyDescent="0.2">
      <c r="A60" s="151">
        <v>40</v>
      </c>
      <c r="B60" s="152" t="s">
        <v>163</v>
      </c>
      <c r="C60" s="153" t="s">
        <v>164</v>
      </c>
      <c r="D60" s="154" t="s">
        <v>77</v>
      </c>
      <c r="E60" s="155">
        <v>60</v>
      </c>
      <c r="F60" s="155"/>
      <c r="G60" s="156">
        <f>E60*F60</f>
        <v>0</v>
      </c>
      <c r="O60" s="150">
        <v>2</v>
      </c>
      <c r="AA60" s="123">
        <v>12</v>
      </c>
      <c r="AB60" s="123">
        <v>0</v>
      </c>
      <c r="AC60" s="123">
        <v>40</v>
      </c>
      <c r="AZ60" s="123">
        <v>2</v>
      </c>
      <c r="BA60" s="123">
        <f>IF(AZ60=1,G60,0)</f>
        <v>0</v>
      </c>
      <c r="BB60" s="123">
        <f>IF(AZ60=2,G60,0)</f>
        <v>0</v>
      </c>
      <c r="BC60" s="123">
        <f>IF(AZ60=3,G60,0)</f>
        <v>0</v>
      </c>
      <c r="BD60" s="123">
        <f>IF(AZ60=4,G60,0)</f>
        <v>0</v>
      </c>
      <c r="BE60" s="123">
        <f>IF(AZ60=5,G60,0)</f>
        <v>0</v>
      </c>
      <c r="CZ60" s="123">
        <v>0</v>
      </c>
    </row>
    <row r="61" spans="1:104" x14ac:dyDescent="0.2">
      <c r="A61" s="157"/>
      <c r="B61" s="158" t="s">
        <v>68</v>
      </c>
      <c r="C61" s="159" t="str">
        <f>CONCATENATE(B58," ",C58)</f>
        <v>711 Izolace proti vodě</v>
      </c>
      <c r="D61" s="157"/>
      <c r="E61" s="160"/>
      <c r="F61" s="160"/>
      <c r="G61" s="161">
        <f>SUM(G59:G60)</f>
        <v>0</v>
      </c>
      <c r="O61" s="150">
        <v>4</v>
      </c>
      <c r="BA61" s="162">
        <f>SUM(BA58:BA60)</f>
        <v>0</v>
      </c>
      <c r="BB61" s="162">
        <f>SUM(BB58:BB60)</f>
        <v>0</v>
      </c>
      <c r="BC61" s="162">
        <f>SUM(BC58:BC60)</f>
        <v>0</v>
      </c>
      <c r="BD61" s="162">
        <f>SUM(BD58:BD60)</f>
        <v>0</v>
      </c>
      <c r="BE61" s="162">
        <f>SUM(BE58:BE60)</f>
        <v>0</v>
      </c>
    </row>
    <row r="62" spans="1:104" x14ac:dyDescent="0.2">
      <c r="A62" s="143" t="s">
        <v>65</v>
      </c>
      <c r="B62" s="144" t="s">
        <v>165</v>
      </c>
      <c r="C62" s="145" t="s">
        <v>166</v>
      </c>
      <c r="D62" s="146"/>
      <c r="E62" s="147"/>
      <c r="F62" s="147"/>
      <c r="G62" s="148"/>
      <c r="H62" s="149"/>
      <c r="I62" s="149"/>
      <c r="O62" s="150">
        <v>1</v>
      </c>
    </row>
    <row r="63" spans="1:104" ht="22.5" x14ac:dyDescent="0.2">
      <c r="A63" s="151">
        <v>41</v>
      </c>
      <c r="B63" s="152" t="s">
        <v>167</v>
      </c>
      <c r="C63" s="153" t="s">
        <v>168</v>
      </c>
      <c r="D63" s="154" t="s">
        <v>77</v>
      </c>
      <c r="E63" s="155">
        <v>60</v>
      </c>
      <c r="F63" s="155"/>
      <c r="G63" s="156">
        <f>E63*F63</f>
        <v>0</v>
      </c>
      <c r="O63" s="150">
        <v>2</v>
      </c>
      <c r="AA63" s="123">
        <v>12</v>
      </c>
      <c r="AB63" s="123">
        <v>0</v>
      </c>
      <c r="AC63" s="123">
        <v>41</v>
      </c>
      <c r="AZ63" s="123">
        <v>2</v>
      </c>
      <c r="BA63" s="123">
        <f>IF(AZ63=1,G63,0)</f>
        <v>0</v>
      </c>
      <c r="BB63" s="123">
        <f>IF(AZ63=2,G63,0)</f>
        <v>0</v>
      </c>
      <c r="BC63" s="123">
        <f>IF(AZ63=3,G63,0)</f>
        <v>0</v>
      </c>
      <c r="BD63" s="123">
        <f>IF(AZ63=4,G63,0)</f>
        <v>0</v>
      </c>
      <c r="BE63" s="123">
        <f>IF(AZ63=5,G63,0)</f>
        <v>0</v>
      </c>
      <c r="CZ63" s="123">
        <v>5.8799999999999998E-3</v>
      </c>
    </row>
    <row r="64" spans="1:104" x14ac:dyDescent="0.2">
      <c r="A64" s="151">
        <v>42</v>
      </c>
      <c r="B64" s="152" t="s">
        <v>70</v>
      </c>
      <c r="C64" s="153" t="s">
        <v>169</v>
      </c>
      <c r="D64" s="154" t="s">
        <v>77</v>
      </c>
      <c r="E64" s="155">
        <v>60</v>
      </c>
      <c r="F64" s="155"/>
      <c r="G64" s="156">
        <f>E64*F64</f>
        <v>0</v>
      </c>
      <c r="O64" s="150">
        <v>2</v>
      </c>
      <c r="AA64" s="123">
        <v>12</v>
      </c>
      <c r="AB64" s="123">
        <v>0</v>
      </c>
      <c r="AC64" s="123">
        <v>42</v>
      </c>
      <c r="AZ64" s="123">
        <v>2</v>
      </c>
      <c r="BA64" s="123">
        <f>IF(AZ64=1,G64,0)</f>
        <v>0</v>
      </c>
      <c r="BB64" s="123">
        <f>IF(AZ64=2,G64,0)</f>
        <v>0</v>
      </c>
      <c r="BC64" s="123">
        <f>IF(AZ64=3,G64,0)</f>
        <v>0</v>
      </c>
      <c r="BD64" s="123">
        <f>IF(AZ64=4,G64,0)</f>
        <v>0</v>
      </c>
      <c r="BE64" s="123">
        <f>IF(AZ64=5,G64,0)</f>
        <v>0</v>
      </c>
      <c r="CZ64" s="123">
        <v>0</v>
      </c>
    </row>
    <row r="65" spans="1:104" ht="22.5" x14ac:dyDescent="0.2">
      <c r="A65" s="151">
        <v>43</v>
      </c>
      <c r="B65" s="152" t="s">
        <v>170</v>
      </c>
      <c r="C65" s="153" t="s">
        <v>171</v>
      </c>
      <c r="D65" s="154" t="s">
        <v>77</v>
      </c>
      <c r="E65" s="155">
        <v>60</v>
      </c>
      <c r="F65" s="155"/>
      <c r="G65" s="156">
        <f>E65*F65</f>
        <v>0</v>
      </c>
      <c r="O65" s="150">
        <v>2</v>
      </c>
      <c r="AA65" s="123">
        <v>12</v>
      </c>
      <c r="AB65" s="123">
        <v>0</v>
      </c>
      <c r="AC65" s="123">
        <v>43</v>
      </c>
      <c r="AZ65" s="123">
        <v>2</v>
      </c>
      <c r="BA65" s="123">
        <f>IF(AZ65=1,G65,0)</f>
        <v>0</v>
      </c>
      <c r="BB65" s="123">
        <f>IF(AZ65=2,G65,0)</f>
        <v>0</v>
      </c>
      <c r="BC65" s="123">
        <f>IF(AZ65=3,G65,0)</f>
        <v>0</v>
      </c>
      <c r="BD65" s="123">
        <f>IF(AZ65=4,G65,0)</f>
        <v>0</v>
      </c>
      <c r="BE65" s="123">
        <f>IF(AZ65=5,G65,0)</f>
        <v>0</v>
      </c>
      <c r="CZ65" s="123">
        <v>1.3999999999999999E-4</v>
      </c>
    </row>
    <row r="66" spans="1:104" x14ac:dyDescent="0.2">
      <c r="A66" s="151" t="s">
        <v>301</v>
      </c>
      <c r="B66" s="152"/>
      <c r="C66" s="153" t="s">
        <v>302</v>
      </c>
      <c r="D66" s="154" t="s">
        <v>54</v>
      </c>
      <c r="E66" s="155">
        <v>2.4E-2</v>
      </c>
      <c r="F66" s="155"/>
      <c r="G66" s="156"/>
      <c r="O66" s="150"/>
    </row>
    <row r="67" spans="1:104" x14ac:dyDescent="0.2">
      <c r="A67" s="157"/>
      <c r="B67" s="158" t="s">
        <v>68</v>
      </c>
      <c r="C67" s="159" t="str">
        <f>CONCATENATE(B62," ",C62)</f>
        <v>713 Izolace tepelné</v>
      </c>
      <c r="D67" s="157"/>
      <c r="E67" s="160"/>
      <c r="F67" s="160"/>
      <c r="G67" s="161">
        <f>SUM(G63:G65)</f>
        <v>0</v>
      </c>
      <c r="O67" s="150">
        <v>4</v>
      </c>
      <c r="BA67" s="162">
        <f>SUM(BA62:BA65)</f>
        <v>0</v>
      </c>
      <c r="BB67" s="162">
        <f>SUM(BB62:BB65)</f>
        <v>0</v>
      </c>
      <c r="BC67" s="162">
        <f>SUM(BC62:BC65)</f>
        <v>0</v>
      </c>
      <c r="BD67" s="162">
        <f>SUM(BD62:BD65)</f>
        <v>0</v>
      </c>
      <c r="BE67" s="162">
        <f>SUM(BE62:BE65)</f>
        <v>0</v>
      </c>
    </row>
    <row r="68" spans="1:104" x14ac:dyDescent="0.2">
      <c r="A68" s="143" t="s">
        <v>65</v>
      </c>
      <c r="B68" s="144" t="s">
        <v>172</v>
      </c>
      <c r="C68" s="145" t="s">
        <v>173</v>
      </c>
      <c r="D68" s="146"/>
      <c r="E68" s="147"/>
      <c r="F68" s="147"/>
      <c r="G68" s="148"/>
      <c r="H68" s="149"/>
      <c r="I68" s="149"/>
      <c r="O68" s="150">
        <v>1</v>
      </c>
    </row>
    <row r="69" spans="1:104" x14ac:dyDescent="0.2">
      <c r="A69" s="151">
        <v>44</v>
      </c>
      <c r="B69" s="152" t="s">
        <v>174</v>
      </c>
      <c r="C69" s="153" t="s">
        <v>175</v>
      </c>
      <c r="D69" s="154" t="s">
        <v>102</v>
      </c>
      <c r="E69" s="155">
        <v>18</v>
      </c>
      <c r="F69" s="155"/>
      <c r="G69" s="156">
        <f t="shared" ref="G69:G74" si="24">E69*F69</f>
        <v>0</v>
      </c>
      <c r="O69" s="150">
        <v>2</v>
      </c>
      <c r="AA69" s="123">
        <v>12</v>
      </c>
      <c r="AB69" s="123">
        <v>0</v>
      </c>
      <c r="AC69" s="123">
        <v>44</v>
      </c>
      <c r="AZ69" s="123">
        <v>2</v>
      </c>
      <c r="BA69" s="123">
        <f>IF(AZ69=1,G69,0)</f>
        <v>0</v>
      </c>
      <c r="BB69" s="123">
        <f>IF(AZ69=2,G69,0)</f>
        <v>0</v>
      </c>
      <c r="BC69" s="123">
        <f>IF(AZ69=3,G69,0)</f>
        <v>0</v>
      </c>
      <c r="BD69" s="123">
        <f>IF(AZ69=4,G69,0)</f>
        <v>0</v>
      </c>
      <c r="BE69" s="123">
        <f>IF(AZ69=5,G69,0)</f>
        <v>0</v>
      </c>
      <c r="CZ69" s="123">
        <v>4.6999999999999999E-4</v>
      </c>
    </row>
    <row r="70" spans="1:104" x14ac:dyDescent="0.2">
      <c r="A70" s="151">
        <v>45</v>
      </c>
      <c r="B70" s="152" t="s">
        <v>176</v>
      </c>
      <c r="C70" s="153" t="s">
        <v>177</v>
      </c>
      <c r="D70" s="154" t="s">
        <v>102</v>
      </c>
      <c r="E70" s="155">
        <v>36</v>
      </c>
      <c r="F70" s="155"/>
      <c r="G70" s="156">
        <f t="shared" si="24"/>
        <v>0</v>
      </c>
      <c r="O70" s="150">
        <v>2</v>
      </c>
      <c r="AA70" s="123">
        <v>12</v>
      </c>
      <c r="AB70" s="123">
        <v>0</v>
      </c>
      <c r="AC70" s="123">
        <v>45</v>
      </c>
      <c r="AZ70" s="123">
        <v>2</v>
      </c>
      <c r="BA70" s="123">
        <f>IF(AZ70=1,G70,0)</f>
        <v>0</v>
      </c>
      <c r="BB70" s="123">
        <f>IF(AZ70=2,G70,0)</f>
        <v>0</v>
      </c>
      <c r="BC70" s="123">
        <f>IF(AZ70=3,G70,0)</f>
        <v>0</v>
      </c>
      <c r="BD70" s="123">
        <f>IF(AZ70=4,G70,0)</f>
        <v>0</v>
      </c>
      <c r="BE70" s="123">
        <f>IF(AZ70=5,G70,0)</f>
        <v>0</v>
      </c>
      <c r="CZ70" s="123">
        <v>1.5200000000000001E-3</v>
      </c>
    </row>
    <row r="71" spans="1:104" x14ac:dyDescent="0.2">
      <c r="A71" s="151">
        <v>46</v>
      </c>
      <c r="B71" s="152" t="s">
        <v>178</v>
      </c>
      <c r="C71" s="153" t="s">
        <v>179</v>
      </c>
      <c r="D71" s="154" t="s">
        <v>82</v>
      </c>
      <c r="E71" s="155">
        <v>4</v>
      </c>
      <c r="F71" s="155"/>
      <c r="G71" s="156">
        <f t="shared" si="24"/>
        <v>0</v>
      </c>
      <c r="O71" s="150">
        <v>2</v>
      </c>
      <c r="AA71" s="123">
        <v>12</v>
      </c>
      <c r="AB71" s="123">
        <v>0</v>
      </c>
      <c r="AC71" s="123">
        <v>46</v>
      </c>
      <c r="AZ71" s="123">
        <v>2</v>
      </c>
      <c r="BA71" s="123">
        <f>IF(AZ71=1,G71,0)</f>
        <v>0</v>
      </c>
      <c r="BB71" s="123">
        <f>IF(AZ71=2,G71,0)</f>
        <v>0</v>
      </c>
      <c r="BC71" s="123">
        <f>IF(AZ71=3,G71,0)</f>
        <v>0</v>
      </c>
      <c r="BD71" s="123">
        <f>IF(AZ71=4,G71,0)</f>
        <v>0</v>
      </c>
      <c r="BE71" s="123">
        <f>IF(AZ71=5,G71,0)</f>
        <v>0</v>
      </c>
      <c r="CZ71" s="123">
        <v>0</v>
      </c>
    </row>
    <row r="72" spans="1:104" x14ac:dyDescent="0.2">
      <c r="A72" s="151">
        <v>47</v>
      </c>
      <c r="B72" s="152" t="s">
        <v>180</v>
      </c>
      <c r="C72" s="153" t="s">
        <v>181</v>
      </c>
      <c r="D72" s="154" t="s">
        <v>82</v>
      </c>
      <c r="E72" s="155">
        <v>2</v>
      </c>
      <c r="F72" s="155"/>
      <c r="G72" s="156">
        <f t="shared" si="24"/>
        <v>0</v>
      </c>
      <c r="O72" s="150">
        <v>2</v>
      </c>
      <c r="AA72" s="123">
        <v>12</v>
      </c>
      <c r="AB72" s="123">
        <v>0</v>
      </c>
      <c r="AC72" s="123">
        <v>47</v>
      </c>
      <c r="AZ72" s="123">
        <v>2</v>
      </c>
      <c r="BA72" s="123">
        <f>IF(AZ72=1,G72,0)</f>
        <v>0</v>
      </c>
      <c r="BB72" s="123">
        <f>IF(AZ72=2,G72,0)</f>
        <v>0</v>
      </c>
      <c r="BC72" s="123">
        <f>IF(AZ72=3,G72,0)</f>
        <v>0</v>
      </c>
      <c r="BD72" s="123">
        <f>IF(AZ72=4,G72,0)</f>
        <v>0</v>
      </c>
      <c r="BE72" s="123">
        <f>IF(AZ72=5,G72,0)</f>
        <v>0</v>
      </c>
      <c r="CZ72" s="123">
        <v>0</v>
      </c>
    </row>
    <row r="73" spans="1:104" x14ac:dyDescent="0.2">
      <c r="A73" s="151">
        <v>48</v>
      </c>
      <c r="B73" s="152" t="s">
        <v>182</v>
      </c>
      <c r="C73" s="153" t="s">
        <v>183</v>
      </c>
      <c r="D73" s="154" t="s">
        <v>82</v>
      </c>
      <c r="E73" s="155">
        <v>1</v>
      </c>
      <c r="F73" s="155"/>
      <c r="G73" s="156">
        <f t="shared" si="24"/>
        <v>0</v>
      </c>
      <c r="O73" s="150">
        <v>2</v>
      </c>
      <c r="AA73" s="123">
        <v>12</v>
      </c>
      <c r="AB73" s="123">
        <v>0</v>
      </c>
      <c r="AC73" s="123">
        <v>48</v>
      </c>
      <c r="AZ73" s="123">
        <v>2</v>
      </c>
      <c r="BA73" s="123">
        <f>IF(AZ73=1,G73,0)</f>
        <v>0</v>
      </c>
      <c r="BB73" s="123">
        <f>IF(AZ73=2,G73,0)</f>
        <v>0</v>
      </c>
      <c r="BC73" s="123">
        <f>IF(AZ73=3,G73,0)</f>
        <v>0</v>
      </c>
      <c r="BD73" s="123">
        <f>IF(AZ73=4,G73,0)</f>
        <v>0</v>
      </c>
      <c r="BE73" s="123">
        <f>IF(AZ73=5,G73,0)</f>
        <v>0</v>
      </c>
      <c r="CZ73" s="123">
        <v>2.3000000000000001E-4</v>
      </c>
    </row>
    <row r="74" spans="1:104" x14ac:dyDescent="0.2">
      <c r="A74" s="151"/>
      <c r="B74" s="152"/>
      <c r="C74" s="153" t="s">
        <v>302</v>
      </c>
      <c r="D74" s="154"/>
      <c r="E74" s="155">
        <v>0.02</v>
      </c>
      <c r="F74" s="155"/>
      <c r="G74" s="156">
        <f t="shared" si="24"/>
        <v>0</v>
      </c>
      <c r="O74" s="150"/>
    </row>
    <row r="75" spans="1:104" x14ac:dyDescent="0.2">
      <c r="A75" s="157"/>
      <c r="B75" s="158" t="s">
        <v>68</v>
      </c>
      <c r="C75" s="159" t="str">
        <f>CONCATENATE(B68," ",C68)</f>
        <v>721 Vnitřní kanalizace</v>
      </c>
      <c r="D75" s="157"/>
      <c r="E75" s="160"/>
      <c r="F75" s="160"/>
      <c r="G75" s="161">
        <f>SUM(G69:G74)</f>
        <v>0</v>
      </c>
      <c r="O75" s="150">
        <v>4</v>
      </c>
      <c r="BA75" s="162">
        <f>SUM(BA68:BA73)</f>
        <v>0</v>
      </c>
      <c r="BB75" s="162">
        <f>SUM(BB68:BB73)</f>
        <v>0</v>
      </c>
      <c r="BC75" s="162">
        <f>SUM(BC68:BC73)</f>
        <v>0</v>
      </c>
      <c r="BD75" s="162">
        <f>SUM(BD68:BD73)</f>
        <v>0</v>
      </c>
      <c r="BE75" s="162">
        <f>SUM(BE68:BE73)</f>
        <v>0</v>
      </c>
    </row>
    <row r="76" spans="1:104" x14ac:dyDescent="0.2">
      <c r="A76" s="143" t="s">
        <v>65</v>
      </c>
      <c r="B76" s="144" t="s">
        <v>184</v>
      </c>
      <c r="C76" s="145" t="s">
        <v>185</v>
      </c>
      <c r="D76" s="146"/>
      <c r="E76" s="147"/>
      <c r="F76" s="147"/>
      <c r="G76" s="148"/>
      <c r="H76" s="149"/>
      <c r="I76" s="149"/>
      <c r="O76" s="150">
        <v>1</v>
      </c>
    </row>
    <row r="77" spans="1:104" x14ac:dyDescent="0.2">
      <c r="A77" s="151">
        <v>49</v>
      </c>
      <c r="B77" s="152" t="s">
        <v>186</v>
      </c>
      <c r="C77" s="153" t="s">
        <v>187</v>
      </c>
      <c r="D77" s="154" t="s">
        <v>102</v>
      </c>
      <c r="E77" s="155">
        <v>128</v>
      </c>
      <c r="F77" s="155"/>
      <c r="G77" s="156">
        <f>E77*F77</f>
        <v>0</v>
      </c>
      <c r="O77" s="150">
        <v>2</v>
      </c>
      <c r="AA77" s="123">
        <v>12</v>
      </c>
      <c r="AB77" s="123">
        <v>0</v>
      </c>
      <c r="AC77" s="123">
        <v>49</v>
      </c>
      <c r="AZ77" s="123">
        <v>2</v>
      </c>
      <c r="BA77" s="123">
        <f>IF(AZ77=1,G77,0)</f>
        <v>0</v>
      </c>
      <c r="BB77" s="123">
        <f>IF(AZ77=2,G77,0)</f>
        <v>0</v>
      </c>
      <c r="BC77" s="123">
        <f>IF(AZ77=3,G77,0)</f>
        <v>0</v>
      </c>
      <c r="BD77" s="123">
        <f>IF(AZ77=4,G77,0)</f>
        <v>0</v>
      </c>
      <c r="BE77" s="123">
        <f>IF(AZ77=5,G77,0)</f>
        <v>0</v>
      </c>
      <c r="CZ77" s="123">
        <v>4.0000000000000001E-3</v>
      </c>
    </row>
    <row r="78" spans="1:104" x14ac:dyDescent="0.2">
      <c r="A78" s="151">
        <v>50</v>
      </c>
      <c r="B78" s="152" t="s">
        <v>188</v>
      </c>
      <c r="C78" s="153" t="s">
        <v>189</v>
      </c>
      <c r="D78" s="154" t="s">
        <v>102</v>
      </c>
      <c r="E78" s="155">
        <v>2</v>
      </c>
      <c r="F78" s="155"/>
      <c r="G78" s="156">
        <f>E78*F78</f>
        <v>0</v>
      </c>
      <c r="O78" s="150">
        <v>2</v>
      </c>
      <c r="AA78" s="123">
        <v>12</v>
      </c>
      <c r="AB78" s="123">
        <v>0</v>
      </c>
      <c r="AC78" s="123">
        <v>50</v>
      </c>
      <c r="AZ78" s="123">
        <v>2</v>
      </c>
      <c r="BA78" s="123">
        <f>IF(AZ78=1,G78,0)</f>
        <v>0</v>
      </c>
      <c r="BB78" s="123">
        <f>IF(AZ78=2,G78,0)</f>
        <v>0</v>
      </c>
      <c r="BC78" s="123">
        <f>IF(AZ78=3,G78,0)</f>
        <v>0</v>
      </c>
      <c r="BD78" s="123">
        <f>IF(AZ78=4,G78,0)</f>
        <v>0</v>
      </c>
      <c r="BE78" s="123">
        <f>IF(AZ78=5,G78,0)</f>
        <v>0</v>
      </c>
      <c r="CZ78" s="123">
        <v>5.1799999999999997E-3</v>
      </c>
    </row>
    <row r="79" spans="1:104" ht="22.5" x14ac:dyDescent="0.2">
      <c r="A79" s="151">
        <v>51</v>
      </c>
      <c r="B79" s="152" t="s">
        <v>190</v>
      </c>
      <c r="C79" s="153" t="s">
        <v>191</v>
      </c>
      <c r="D79" s="154" t="s">
        <v>102</v>
      </c>
      <c r="E79" s="155">
        <v>69</v>
      </c>
      <c r="F79" s="155"/>
      <c r="G79" s="156">
        <f>E79*F79</f>
        <v>0</v>
      </c>
      <c r="O79" s="150">
        <v>2</v>
      </c>
      <c r="AA79" s="123">
        <v>12</v>
      </c>
      <c r="AB79" s="123">
        <v>0</v>
      </c>
      <c r="AC79" s="123">
        <v>51</v>
      </c>
      <c r="AZ79" s="123">
        <v>2</v>
      </c>
      <c r="BA79" s="123">
        <f>IF(AZ79=1,G79,0)</f>
        <v>0</v>
      </c>
      <c r="BB79" s="123">
        <f>IF(AZ79=2,G79,0)</f>
        <v>0</v>
      </c>
      <c r="BC79" s="123">
        <f>IF(AZ79=3,G79,0)</f>
        <v>0</v>
      </c>
      <c r="BD79" s="123">
        <f>IF(AZ79=4,G79,0)</f>
        <v>0</v>
      </c>
      <c r="BE79" s="123">
        <f>IF(AZ79=5,G79,0)</f>
        <v>0</v>
      </c>
      <c r="CZ79" s="123">
        <v>0</v>
      </c>
    </row>
    <row r="80" spans="1:104" x14ac:dyDescent="0.2">
      <c r="A80" s="151">
        <v>52</v>
      </c>
      <c r="B80" s="152" t="s">
        <v>192</v>
      </c>
      <c r="C80" s="153" t="s">
        <v>193</v>
      </c>
      <c r="D80" s="154" t="s">
        <v>82</v>
      </c>
      <c r="E80" s="155">
        <v>12</v>
      </c>
      <c r="F80" s="155"/>
      <c r="G80" s="156">
        <f>E80*F80</f>
        <v>0</v>
      </c>
      <c r="O80" s="150">
        <v>2</v>
      </c>
      <c r="AA80" s="123">
        <v>12</v>
      </c>
      <c r="AB80" s="123">
        <v>0</v>
      </c>
      <c r="AC80" s="123">
        <v>52</v>
      </c>
      <c r="AZ80" s="123">
        <v>2</v>
      </c>
      <c r="BA80" s="123">
        <f>IF(AZ80=1,G80,0)</f>
        <v>0</v>
      </c>
      <c r="BB80" s="123">
        <f>IF(AZ80=2,G80,0)</f>
        <v>0</v>
      </c>
      <c r="BC80" s="123">
        <f>IF(AZ80=3,G80,0)</f>
        <v>0</v>
      </c>
      <c r="BD80" s="123">
        <f>IF(AZ80=4,G80,0)</f>
        <v>0</v>
      </c>
      <c r="BE80" s="123">
        <f>IF(AZ80=5,G80,0)</f>
        <v>0</v>
      </c>
      <c r="CZ80" s="123">
        <v>0</v>
      </c>
    </row>
    <row r="81" spans="1:104" x14ac:dyDescent="0.2">
      <c r="A81" s="151"/>
      <c r="B81" s="152"/>
      <c r="C81" s="153" t="s">
        <v>302</v>
      </c>
      <c r="D81" s="154"/>
      <c r="E81" s="155">
        <v>0.2</v>
      </c>
      <c r="F81" s="155"/>
      <c r="G81" s="156">
        <f>E81*F81</f>
        <v>0</v>
      </c>
      <c r="O81" s="150"/>
    </row>
    <row r="82" spans="1:104" x14ac:dyDescent="0.2">
      <c r="A82" s="157"/>
      <c r="B82" s="158" t="s">
        <v>68</v>
      </c>
      <c r="C82" s="159" t="str">
        <f>CONCATENATE(B76," ",C76)</f>
        <v>722 Vnitřní vodovod</v>
      </c>
      <c r="D82" s="157"/>
      <c r="E82" s="160"/>
      <c r="F82" s="160"/>
      <c r="G82" s="161">
        <f>SUM(G77:G81)</f>
        <v>0</v>
      </c>
      <c r="O82" s="150">
        <v>4</v>
      </c>
      <c r="BA82" s="162">
        <f>SUM(BA76:BA80)</f>
        <v>0</v>
      </c>
      <c r="BB82" s="162">
        <f>SUM(BB76:BB80)</f>
        <v>0</v>
      </c>
      <c r="BC82" s="162">
        <f>SUM(BC76:BC80)</f>
        <v>0</v>
      </c>
      <c r="BD82" s="162">
        <f>SUM(BD76:BD80)</f>
        <v>0</v>
      </c>
      <c r="BE82" s="162">
        <f>SUM(BE76:BE80)</f>
        <v>0</v>
      </c>
    </row>
    <row r="83" spans="1:104" x14ac:dyDescent="0.2">
      <c r="A83" s="143" t="s">
        <v>65</v>
      </c>
      <c r="B83" s="144" t="s">
        <v>194</v>
      </c>
      <c r="C83" s="145" t="s">
        <v>269</v>
      </c>
      <c r="D83" s="146"/>
      <c r="E83" s="147"/>
      <c r="F83" s="147"/>
      <c r="G83" s="148"/>
      <c r="H83" s="149"/>
      <c r="I83" s="149"/>
      <c r="O83" s="150">
        <v>1</v>
      </c>
    </row>
    <row r="84" spans="1:104" x14ac:dyDescent="0.2">
      <c r="A84" s="151">
        <v>53</v>
      </c>
      <c r="B84" s="152" t="s">
        <v>195</v>
      </c>
      <c r="C84" s="153" t="s">
        <v>267</v>
      </c>
      <c r="D84" s="154" t="s">
        <v>196</v>
      </c>
      <c r="E84" s="155">
        <v>18</v>
      </c>
      <c r="F84" s="155"/>
      <c r="G84" s="156">
        <f>E84*F84</f>
        <v>0</v>
      </c>
      <c r="O84" s="150">
        <v>2</v>
      </c>
      <c r="AA84" s="123">
        <v>12</v>
      </c>
      <c r="AB84" s="123">
        <v>0</v>
      </c>
      <c r="AC84" s="123">
        <v>53</v>
      </c>
      <c r="AZ84" s="123">
        <v>2</v>
      </c>
      <c r="BA84" s="123">
        <f>IF(AZ84=1,G84,0)</f>
        <v>0</v>
      </c>
      <c r="BB84" s="123">
        <f>IF(AZ84=2,G84,0)</f>
        <v>0</v>
      </c>
      <c r="BC84" s="123">
        <f>IF(AZ84=3,G84,0)</f>
        <v>0</v>
      </c>
      <c r="BD84" s="123">
        <f>IF(AZ84=4,G84,0)</f>
        <v>0</v>
      </c>
      <c r="BE84" s="123">
        <f>IF(AZ84=5,G84,0)</f>
        <v>0</v>
      </c>
      <c r="CZ84" s="123">
        <v>3.8159999999999999E-2</v>
      </c>
    </row>
    <row r="85" spans="1:104" x14ac:dyDescent="0.2">
      <c r="A85" s="151" t="s">
        <v>279</v>
      </c>
      <c r="B85" s="152"/>
      <c r="C85" s="153" t="s">
        <v>278</v>
      </c>
      <c r="D85" s="154" t="s">
        <v>196</v>
      </c>
      <c r="E85" s="155">
        <v>8</v>
      </c>
      <c r="F85" s="155"/>
      <c r="G85" s="156">
        <f>E85*F85</f>
        <v>0</v>
      </c>
      <c r="O85" s="150"/>
    </row>
    <row r="86" spans="1:104" x14ac:dyDescent="0.2">
      <c r="A86" s="151" t="s">
        <v>280</v>
      </c>
      <c r="B86" s="152"/>
      <c r="C86" s="153" t="s">
        <v>270</v>
      </c>
      <c r="D86" s="154" t="s">
        <v>196</v>
      </c>
      <c r="E86" s="155">
        <v>2</v>
      </c>
      <c r="F86" s="155"/>
      <c r="G86" s="156">
        <f t="shared" ref="G86:G92" si="25">E86*F86</f>
        <v>0</v>
      </c>
      <c r="O86" s="150"/>
    </row>
    <row r="87" spans="1:104" x14ac:dyDescent="0.2">
      <c r="A87" s="151" t="s">
        <v>281</v>
      </c>
      <c r="B87" s="152"/>
      <c r="C87" s="153" t="s">
        <v>271</v>
      </c>
      <c r="D87" s="154" t="s">
        <v>196</v>
      </c>
      <c r="E87" s="155">
        <v>1</v>
      </c>
      <c r="F87" s="155"/>
      <c r="G87" s="156">
        <f t="shared" si="25"/>
        <v>0</v>
      </c>
      <c r="O87" s="150"/>
    </row>
    <row r="88" spans="1:104" x14ac:dyDescent="0.2">
      <c r="A88" s="151" t="s">
        <v>282</v>
      </c>
      <c r="B88" s="152"/>
      <c r="C88" s="153" t="s">
        <v>272</v>
      </c>
      <c r="D88" s="154" t="s">
        <v>196</v>
      </c>
      <c r="E88" s="155">
        <v>1</v>
      </c>
      <c r="F88" s="155"/>
      <c r="G88" s="156">
        <f t="shared" si="25"/>
        <v>0</v>
      </c>
      <c r="O88" s="150"/>
    </row>
    <row r="89" spans="1:104" x14ac:dyDescent="0.2">
      <c r="A89" s="151" t="s">
        <v>283</v>
      </c>
      <c r="B89" s="152"/>
      <c r="C89" s="153" t="s">
        <v>274</v>
      </c>
      <c r="D89" s="154" t="s">
        <v>196</v>
      </c>
      <c r="E89" s="155">
        <v>6</v>
      </c>
      <c r="F89" s="155"/>
      <c r="G89" s="156">
        <f t="shared" si="25"/>
        <v>0</v>
      </c>
      <c r="O89" s="150"/>
    </row>
    <row r="90" spans="1:104" x14ac:dyDescent="0.2">
      <c r="A90" s="151" t="s">
        <v>284</v>
      </c>
      <c r="B90" s="152"/>
      <c r="C90" s="153" t="s">
        <v>275</v>
      </c>
      <c r="D90" s="154" t="s">
        <v>196</v>
      </c>
      <c r="E90" s="155">
        <v>1</v>
      </c>
      <c r="F90" s="155"/>
      <c r="G90" s="156">
        <f t="shared" si="25"/>
        <v>0</v>
      </c>
      <c r="O90" s="150"/>
    </row>
    <row r="91" spans="1:104" x14ac:dyDescent="0.2">
      <c r="A91" s="151" t="s">
        <v>285</v>
      </c>
      <c r="B91" s="152"/>
      <c r="C91" s="153" t="s">
        <v>276</v>
      </c>
      <c r="D91" s="154" t="s">
        <v>196</v>
      </c>
      <c r="E91" s="155">
        <v>1</v>
      </c>
      <c r="F91" s="155"/>
      <c r="G91" s="156">
        <f t="shared" si="25"/>
        <v>0</v>
      </c>
      <c r="O91" s="150"/>
    </row>
    <row r="92" spans="1:104" x14ac:dyDescent="0.2">
      <c r="A92" s="151" t="s">
        <v>286</v>
      </c>
      <c r="B92" s="152"/>
      <c r="C92" s="153" t="s">
        <v>273</v>
      </c>
      <c r="D92" s="154" t="s">
        <v>196</v>
      </c>
      <c r="E92" s="155">
        <v>1</v>
      </c>
      <c r="F92" s="155"/>
      <c r="G92" s="156">
        <f t="shared" si="25"/>
        <v>0</v>
      </c>
      <c r="O92" s="150"/>
    </row>
    <row r="93" spans="1:104" x14ac:dyDescent="0.2">
      <c r="A93" s="151">
        <v>54</v>
      </c>
      <c r="B93" s="152" t="s">
        <v>197</v>
      </c>
      <c r="C93" s="153" t="s">
        <v>277</v>
      </c>
      <c r="D93" s="154" t="s">
        <v>196</v>
      </c>
      <c r="E93" s="155">
        <v>1</v>
      </c>
      <c r="F93" s="155"/>
      <c r="G93" s="156">
        <f>E93*F93</f>
        <v>0</v>
      </c>
      <c r="O93" s="150">
        <v>2</v>
      </c>
      <c r="AA93" s="123">
        <v>12</v>
      </c>
      <c r="AB93" s="123">
        <v>0</v>
      </c>
      <c r="AC93" s="123">
        <v>54</v>
      </c>
      <c r="AZ93" s="123">
        <v>2</v>
      </c>
      <c r="BA93" s="123">
        <f>IF(AZ93=1,G93,0)</f>
        <v>0</v>
      </c>
      <c r="BB93" s="123">
        <f>IF(AZ93=2,G93,0)</f>
        <v>0</v>
      </c>
      <c r="BC93" s="123">
        <f>IF(AZ93=3,G93,0)</f>
        <v>0</v>
      </c>
      <c r="BD93" s="123">
        <f>IF(AZ93=4,G93,0)</f>
        <v>0</v>
      </c>
      <c r="BE93" s="123">
        <f>IF(AZ93=5,G93,0)</f>
        <v>0</v>
      </c>
      <c r="CZ93" s="123">
        <v>3.8249999999999999E-2</v>
      </c>
    </row>
    <row r="94" spans="1:104" x14ac:dyDescent="0.2">
      <c r="A94" s="151">
        <v>55</v>
      </c>
      <c r="B94" s="152" t="s">
        <v>198</v>
      </c>
      <c r="C94" s="153" t="s">
        <v>199</v>
      </c>
      <c r="D94" s="154" t="s">
        <v>196</v>
      </c>
      <c r="E94" s="155">
        <v>2</v>
      </c>
      <c r="F94" s="155"/>
      <c r="G94" s="156">
        <f>E94*F94</f>
        <v>0</v>
      </c>
      <c r="O94" s="150">
        <v>2</v>
      </c>
      <c r="AA94" s="123">
        <v>12</v>
      </c>
      <c r="AB94" s="123">
        <v>0</v>
      </c>
      <c r="AC94" s="123">
        <v>55</v>
      </c>
      <c r="AZ94" s="123">
        <v>2</v>
      </c>
      <c r="BA94" s="123">
        <f>IF(AZ94=1,G94,0)</f>
        <v>0</v>
      </c>
      <c r="BB94" s="123">
        <f>IF(AZ94=2,G94,0)</f>
        <v>0</v>
      </c>
      <c r="BC94" s="123">
        <f>IF(AZ94=3,G94,0)</f>
        <v>0</v>
      </c>
      <c r="BD94" s="123">
        <f>IF(AZ94=4,G94,0)</f>
        <v>0</v>
      </c>
      <c r="BE94" s="123">
        <f>IF(AZ94=5,G94,0)</f>
        <v>0</v>
      </c>
      <c r="CZ94" s="123">
        <v>3.7990000000000003E-2</v>
      </c>
    </row>
    <row r="95" spans="1:104" x14ac:dyDescent="0.2">
      <c r="A95" s="157"/>
      <c r="B95" s="158" t="s">
        <v>68</v>
      </c>
      <c r="C95" s="159" t="str">
        <f>CONCATENATE(B83," ",C83)</f>
        <v>724 VZT A VYT</v>
      </c>
      <c r="D95" s="157"/>
      <c r="E95" s="160"/>
      <c r="F95" s="160"/>
      <c r="G95" s="161">
        <f>SUM(G84:G94)</f>
        <v>0</v>
      </c>
      <c r="O95" s="150">
        <v>4</v>
      </c>
      <c r="BA95" s="162">
        <f>SUM(BA83:BA94)</f>
        <v>0</v>
      </c>
      <c r="BB95" s="162">
        <f>SUM(BB83:BB94)</f>
        <v>0</v>
      </c>
      <c r="BC95" s="162">
        <f>SUM(BC83:BC94)</f>
        <v>0</v>
      </c>
      <c r="BD95" s="162">
        <f>SUM(BD83:BD94)</f>
        <v>0</v>
      </c>
      <c r="BE95" s="162">
        <f>SUM(BE83:BE94)</f>
        <v>0</v>
      </c>
    </row>
    <row r="96" spans="1:104" x14ac:dyDescent="0.2">
      <c r="A96" s="143" t="s">
        <v>65</v>
      </c>
      <c r="B96" s="144" t="s">
        <v>200</v>
      </c>
      <c r="C96" s="145" t="s">
        <v>201</v>
      </c>
      <c r="D96" s="146"/>
      <c r="E96" s="147"/>
      <c r="F96" s="147"/>
      <c r="G96" s="148"/>
      <c r="H96" s="149"/>
      <c r="I96" s="149"/>
      <c r="O96" s="150">
        <v>1</v>
      </c>
    </row>
    <row r="97" spans="1:104" x14ac:dyDescent="0.2">
      <c r="A97" s="151">
        <v>56</v>
      </c>
      <c r="B97" s="152" t="s">
        <v>202</v>
      </c>
      <c r="C97" s="153" t="s">
        <v>203</v>
      </c>
      <c r="D97" s="154" t="s">
        <v>196</v>
      </c>
      <c r="E97" s="155">
        <v>2</v>
      </c>
      <c r="F97" s="155"/>
      <c r="G97" s="156">
        <f t="shared" ref="G97:G112" si="26">E97*F97</f>
        <v>0</v>
      </c>
      <c r="O97" s="150">
        <v>2</v>
      </c>
      <c r="AA97" s="123">
        <v>12</v>
      </c>
      <c r="AB97" s="123">
        <v>0</v>
      </c>
      <c r="AC97" s="123">
        <v>56</v>
      </c>
      <c r="AZ97" s="123">
        <v>2</v>
      </c>
      <c r="BA97" s="123">
        <f t="shared" ref="BA97:BA107" si="27">IF(AZ97=1,G97,0)</f>
        <v>0</v>
      </c>
      <c r="BB97" s="123">
        <f t="shared" ref="BB97:BB107" si="28">IF(AZ97=2,G97,0)</f>
        <v>0</v>
      </c>
      <c r="BC97" s="123">
        <f t="shared" ref="BC97:BC107" si="29">IF(AZ97=3,G97,0)</f>
        <v>0</v>
      </c>
      <c r="BD97" s="123">
        <f t="shared" ref="BD97:BD107" si="30">IF(AZ97=4,G97,0)</f>
        <v>0</v>
      </c>
      <c r="BE97" s="123">
        <f t="shared" ref="BE97:BE107" si="31">IF(AZ97=5,G97,0)</f>
        <v>0</v>
      </c>
      <c r="CZ97" s="123">
        <v>1.6389999999999998E-2</v>
      </c>
    </row>
    <row r="98" spans="1:104" x14ac:dyDescent="0.2">
      <c r="A98" s="151">
        <v>57</v>
      </c>
      <c r="B98" s="152" t="s">
        <v>204</v>
      </c>
      <c r="C98" s="153" t="s">
        <v>205</v>
      </c>
      <c r="D98" s="154" t="s">
        <v>196</v>
      </c>
      <c r="E98" s="155">
        <v>2</v>
      </c>
      <c r="F98" s="155"/>
      <c r="G98" s="156">
        <f t="shared" si="26"/>
        <v>0</v>
      </c>
      <c r="O98" s="150">
        <v>2</v>
      </c>
      <c r="AA98" s="123">
        <v>12</v>
      </c>
      <c r="AB98" s="123">
        <v>0</v>
      </c>
      <c r="AC98" s="123">
        <v>57</v>
      </c>
      <c r="AZ98" s="123">
        <v>2</v>
      </c>
      <c r="BA98" s="123">
        <f t="shared" si="27"/>
        <v>0</v>
      </c>
      <c r="BB98" s="123">
        <f t="shared" si="28"/>
        <v>0</v>
      </c>
      <c r="BC98" s="123">
        <f t="shared" si="29"/>
        <v>0</v>
      </c>
      <c r="BD98" s="123">
        <f t="shared" si="30"/>
        <v>0</v>
      </c>
      <c r="BE98" s="123">
        <f t="shared" si="31"/>
        <v>0</v>
      </c>
      <c r="CZ98" s="123">
        <v>1.001E-2</v>
      </c>
    </row>
    <row r="99" spans="1:104" x14ac:dyDescent="0.2">
      <c r="A99" s="151">
        <v>58</v>
      </c>
      <c r="B99" s="152" t="s">
        <v>206</v>
      </c>
      <c r="C99" s="153" t="s">
        <v>207</v>
      </c>
      <c r="D99" s="154" t="s">
        <v>196</v>
      </c>
      <c r="E99" s="155">
        <v>2</v>
      </c>
      <c r="F99" s="155"/>
      <c r="G99" s="156">
        <f t="shared" si="26"/>
        <v>0</v>
      </c>
      <c r="O99" s="150">
        <v>2</v>
      </c>
      <c r="AA99" s="123">
        <v>12</v>
      </c>
      <c r="AB99" s="123">
        <v>0</v>
      </c>
      <c r="AC99" s="123">
        <v>58</v>
      </c>
      <c r="AZ99" s="123">
        <v>2</v>
      </c>
      <c r="BA99" s="123">
        <f t="shared" si="27"/>
        <v>0</v>
      </c>
      <c r="BB99" s="123">
        <f t="shared" si="28"/>
        <v>0</v>
      </c>
      <c r="BC99" s="123">
        <f t="shared" si="29"/>
        <v>0</v>
      </c>
      <c r="BD99" s="123">
        <f t="shared" si="30"/>
        <v>0</v>
      </c>
      <c r="BE99" s="123">
        <f t="shared" si="31"/>
        <v>0</v>
      </c>
      <c r="CZ99" s="123">
        <v>4.4999999999999999E-4</v>
      </c>
    </row>
    <row r="100" spans="1:104" x14ac:dyDescent="0.2">
      <c r="A100" s="151">
        <v>59</v>
      </c>
      <c r="B100" s="152" t="s">
        <v>208</v>
      </c>
      <c r="C100" s="153" t="s">
        <v>209</v>
      </c>
      <c r="D100" s="154" t="s">
        <v>196</v>
      </c>
      <c r="E100" s="155">
        <v>2</v>
      </c>
      <c r="F100" s="155"/>
      <c r="G100" s="156">
        <f t="shared" si="26"/>
        <v>0</v>
      </c>
      <c r="O100" s="150">
        <v>2</v>
      </c>
      <c r="AA100" s="123">
        <v>12</v>
      </c>
      <c r="AB100" s="123">
        <v>0</v>
      </c>
      <c r="AC100" s="123">
        <v>59</v>
      </c>
      <c r="AZ100" s="123">
        <v>2</v>
      </c>
      <c r="BA100" s="123">
        <f t="shared" si="27"/>
        <v>0</v>
      </c>
      <c r="BB100" s="123">
        <f t="shared" si="28"/>
        <v>0</v>
      </c>
      <c r="BC100" s="123">
        <f t="shared" si="29"/>
        <v>0</v>
      </c>
      <c r="BD100" s="123">
        <f t="shared" si="30"/>
        <v>0</v>
      </c>
      <c r="BE100" s="123">
        <f t="shared" si="31"/>
        <v>0</v>
      </c>
      <c r="CZ100" s="123">
        <v>6.2E-4</v>
      </c>
    </row>
    <row r="101" spans="1:104" x14ac:dyDescent="0.2">
      <c r="A101" s="151">
        <v>60</v>
      </c>
      <c r="B101" s="152" t="s">
        <v>210</v>
      </c>
      <c r="C101" s="153" t="s">
        <v>211</v>
      </c>
      <c r="D101" s="154" t="s">
        <v>82</v>
      </c>
      <c r="E101" s="155">
        <v>2</v>
      </c>
      <c r="F101" s="155"/>
      <c r="G101" s="156">
        <f t="shared" si="26"/>
        <v>0</v>
      </c>
      <c r="O101" s="150">
        <v>2</v>
      </c>
      <c r="AA101" s="123">
        <v>12</v>
      </c>
      <c r="AB101" s="123">
        <v>0</v>
      </c>
      <c r="AC101" s="123">
        <v>60</v>
      </c>
      <c r="AZ101" s="123">
        <v>2</v>
      </c>
      <c r="BA101" s="123">
        <f t="shared" si="27"/>
        <v>0</v>
      </c>
      <c r="BB101" s="123">
        <f t="shared" si="28"/>
        <v>0</v>
      </c>
      <c r="BC101" s="123">
        <f t="shared" si="29"/>
        <v>0</v>
      </c>
      <c r="BD101" s="123">
        <f t="shared" si="30"/>
        <v>0</v>
      </c>
      <c r="BE101" s="123">
        <f t="shared" si="31"/>
        <v>0</v>
      </c>
      <c r="CZ101" s="123">
        <v>2.0000000000000002E-5</v>
      </c>
    </row>
    <row r="102" spans="1:104" x14ac:dyDescent="0.2">
      <c r="A102" s="151">
        <v>61</v>
      </c>
      <c r="B102" s="152" t="s">
        <v>212</v>
      </c>
      <c r="C102" s="153" t="s">
        <v>213</v>
      </c>
      <c r="D102" s="154" t="s">
        <v>67</v>
      </c>
      <c r="E102" s="155">
        <v>2</v>
      </c>
      <c r="F102" s="155"/>
      <c r="G102" s="156">
        <f t="shared" si="26"/>
        <v>0</v>
      </c>
      <c r="O102" s="150">
        <v>2</v>
      </c>
      <c r="AA102" s="123">
        <v>12</v>
      </c>
      <c r="AB102" s="123">
        <v>0</v>
      </c>
      <c r="AC102" s="123">
        <v>61</v>
      </c>
      <c r="AZ102" s="123">
        <v>2</v>
      </c>
      <c r="BA102" s="123">
        <f t="shared" si="27"/>
        <v>0</v>
      </c>
      <c r="BB102" s="123">
        <f t="shared" si="28"/>
        <v>0</v>
      </c>
      <c r="BC102" s="123">
        <f t="shared" si="29"/>
        <v>0</v>
      </c>
      <c r="BD102" s="123">
        <f t="shared" si="30"/>
        <v>0</v>
      </c>
      <c r="BE102" s="123">
        <f t="shared" si="31"/>
        <v>0</v>
      </c>
      <c r="CZ102" s="123">
        <v>0</v>
      </c>
    </row>
    <row r="103" spans="1:104" x14ac:dyDescent="0.2">
      <c r="A103" s="151">
        <v>62</v>
      </c>
      <c r="B103" s="152" t="s">
        <v>214</v>
      </c>
      <c r="C103" s="153" t="s">
        <v>215</v>
      </c>
      <c r="D103" s="154" t="s">
        <v>67</v>
      </c>
      <c r="E103" s="155">
        <v>4</v>
      </c>
      <c r="F103" s="155"/>
      <c r="G103" s="156">
        <f t="shared" si="26"/>
        <v>0</v>
      </c>
      <c r="O103" s="150">
        <v>2</v>
      </c>
      <c r="AA103" s="123">
        <v>12</v>
      </c>
      <c r="AB103" s="123">
        <v>0</v>
      </c>
      <c r="AC103" s="123">
        <v>62</v>
      </c>
      <c r="AZ103" s="123">
        <v>2</v>
      </c>
      <c r="BA103" s="123">
        <f t="shared" si="27"/>
        <v>0</v>
      </c>
      <c r="BB103" s="123">
        <f t="shared" si="28"/>
        <v>0</v>
      </c>
      <c r="BC103" s="123">
        <f t="shared" si="29"/>
        <v>0</v>
      </c>
      <c r="BD103" s="123">
        <f t="shared" si="30"/>
        <v>0</v>
      </c>
      <c r="BE103" s="123">
        <f t="shared" si="31"/>
        <v>0</v>
      </c>
      <c r="CZ103" s="123">
        <v>0</v>
      </c>
    </row>
    <row r="104" spans="1:104" x14ac:dyDescent="0.2">
      <c r="A104" s="151">
        <v>63</v>
      </c>
      <c r="B104" s="152" t="s">
        <v>216</v>
      </c>
      <c r="C104" s="153" t="s">
        <v>217</v>
      </c>
      <c r="D104" s="154" t="s">
        <v>82</v>
      </c>
      <c r="E104" s="155">
        <v>2</v>
      </c>
      <c r="F104" s="155"/>
      <c r="G104" s="156">
        <f t="shared" si="26"/>
        <v>0</v>
      </c>
      <c r="O104" s="150">
        <v>2</v>
      </c>
      <c r="AA104" s="123">
        <v>12</v>
      </c>
      <c r="AB104" s="123">
        <v>0</v>
      </c>
      <c r="AC104" s="123">
        <v>63</v>
      </c>
      <c r="AZ104" s="123">
        <v>2</v>
      </c>
      <c r="BA104" s="123">
        <f t="shared" si="27"/>
        <v>0</v>
      </c>
      <c r="BB104" s="123">
        <f t="shared" si="28"/>
        <v>0</v>
      </c>
      <c r="BC104" s="123">
        <f t="shared" si="29"/>
        <v>0</v>
      </c>
      <c r="BD104" s="123">
        <f t="shared" si="30"/>
        <v>0</v>
      </c>
      <c r="BE104" s="123">
        <f t="shared" si="31"/>
        <v>0</v>
      </c>
      <c r="CZ104" s="123">
        <v>2.0000000000000002E-5</v>
      </c>
    </row>
    <row r="105" spans="1:104" x14ac:dyDescent="0.2">
      <c r="A105" s="151">
        <v>64</v>
      </c>
      <c r="B105" s="152" t="s">
        <v>218</v>
      </c>
      <c r="C105" s="153" t="s">
        <v>219</v>
      </c>
      <c r="D105" s="154" t="s">
        <v>67</v>
      </c>
      <c r="E105" s="155">
        <v>2</v>
      </c>
      <c r="F105" s="155"/>
      <c r="G105" s="156">
        <f t="shared" si="26"/>
        <v>0</v>
      </c>
      <c r="O105" s="150">
        <v>2</v>
      </c>
      <c r="AA105" s="123">
        <v>12</v>
      </c>
      <c r="AB105" s="123">
        <v>0</v>
      </c>
      <c r="AC105" s="123">
        <v>64</v>
      </c>
      <c r="AZ105" s="123">
        <v>2</v>
      </c>
      <c r="BA105" s="123">
        <f t="shared" si="27"/>
        <v>0</v>
      </c>
      <c r="BB105" s="123">
        <f t="shared" si="28"/>
        <v>0</v>
      </c>
      <c r="BC105" s="123">
        <f t="shared" si="29"/>
        <v>0</v>
      </c>
      <c r="BD105" s="123">
        <f t="shared" si="30"/>
        <v>0</v>
      </c>
      <c r="BE105" s="123">
        <f t="shared" si="31"/>
        <v>0</v>
      </c>
      <c r="CZ105" s="123">
        <v>0</v>
      </c>
    </row>
    <row r="106" spans="1:104" x14ac:dyDescent="0.2">
      <c r="A106" s="151">
        <v>65</v>
      </c>
      <c r="B106" s="152" t="s">
        <v>220</v>
      </c>
      <c r="C106" s="153" t="s">
        <v>221</v>
      </c>
      <c r="D106" s="154" t="s">
        <v>82</v>
      </c>
      <c r="E106" s="155">
        <v>2</v>
      </c>
      <c r="F106" s="155"/>
      <c r="G106" s="156">
        <f t="shared" si="26"/>
        <v>0</v>
      </c>
      <c r="O106" s="150">
        <v>2</v>
      </c>
      <c r="AA106" s="123">
        <v>12</v>
      </c>
      <c r="AB106" s="123">
        <v>0</v>
      </c>
      <c r="AC106" s="123">
        <v>65</v>
      </c>
      <c r="AZ106" s="123">
        <v>2</v>
      </c>
      <c r="BA106" s="123">
        <f t="shared" si="27"/>
        <v>0</v>
      </c>
      <c r="BB106" s="123">
        <f t="shared" si="28"/>
        <v>0</v>
      </c>
      <c r="BC106" s="123">
        <f t="shared" si="29"/>
        <v>0</v>
      </c>
      <c r="BD106" s="123">
        <f t="shared" si="30"/>
        <v>0</v>
      </c>
      <c r="BE106" s="123">
        <f t="shared" si="31"/>
        <v>0</v>
      </c>
      <c r="CZ106" s="123">
        <v>4.0000000000000003E-5</v>
      </c>
    </row>
    <row r="107" spans="1:104" x14ac:dyDescent="0.2">
      <c r="A107" s="151">
        <v>66</v>
      </c>
      <c r="B107" s="152" t="s">
        <v>222</v>
      </c>
      <c r="C107" s="153" t="s">
        <v>223</v>
      </c>
      <c r="D107" s="154" t="s">
        <v>82</v>
      </c>
      <c r="E107" s="155">
        <v>2</v>
      </c>
      <c r="F107" s="155"/>
      <c r="G107" s="156">
        <f t="shared" si="26"/>
        <v>0</v>
      </c>
      <c r="O107" s="150">
        <v>2</v>
      </c>
      <c r="AA107" s="123">
        <v>12</v>
      </c>
      <c r="AB107" s="123">
        <v>0</v>
      </c>
      <c r="AC107" s="123">
        <v>66</v>
      </c>
      <c r="AZ107" s="123">
        <v>2</v>
      </c>
      <c r="BA107" s="123">
        <f t="shared" si="27"/>
        <v>0</v>
      </c>
      <c r="BB107" s="123">
        <f t="shared" si="28"/>
        <v>0</v>
      </c>
      <c r="BC107" s="123">
        <f t="shared" si="29"/>
        <v>0</v>
      </c>
      <c r="BD107" s="123">
        <f t="shared" si="30"/>
        <v>0</v>
      </c>
      <c r="BE107" s="123">
        <f t="shared" si="31"/>
        <v>0</v>
      </c>
      <c r="CZ107" s="123">
        <v>4.0000000000000003E-5</v>
      </c>
    </row>
    <row r="108" spans="1:104" x14ac:dyDescent="0.2">
      <c r="A108" s="151" t="s">
        <v>287</v>
      </c>
      <c r="B108" s="152"/>
      <c r="C108" s="153" t="s">
        <v>297</v>
      </c>
      <c r="D108" s="154" t="s">
        <v>265</v>
      </c>
      <c r="E108" s="155">
        <v>1</v>
      </c>
      <c r="F108" s="155"/>
      <c r="G108" s="156">
        <f t="shared" si="26"/>
        <v>0</v>
      </c>
      <c r="O108" s="150"/>
    </row>
    <row r="109" spans="1:104" x14ac:dyDescent="0.2">
      <c r="A109" s="151" t="s">
        <v>288</v>
      </c>
      <c r="B109" s="152"/>
      <c r="C109" s="153" t="s">
        <v>291</v>
      </c>
      <c r="D109" s="154" t="s">
        <v>67</v>
      </c>
      <c r="E109" s="155">
        <v>1</v>
      </c>
      <c r="F109" s="155"/>
      <c r="G109" s="156">
        <f t="shared" si="26"/>
        <v>0</v>
      </c>
      <c r="O109" s="150"/>
    </row>
    <row r="110" spans="1:104" x14ac:dyDescent="0.2">
      <c r="A110" s="151" t="s">
        <v>289</v>
      </c>
      <c r="B110" s="152"/>
      <c r="C110" s="153" t="s">
        <v>292</v>
      </c>
      <c r="D110" s="154" t="s">
        <v>67</v>
      </c>
      <c r="E110" s="155">
        <v>1</v>
      </c>
      <c r="F110" s="155"/>
      <c r="G110" s="156">
        <f t="shared" si="26"/>
        <v>0</v>
      </c>
      <c r="O110" s="150"/>
    </row>
    <row r="111" spans="1:104" x14ac:dyDescent="0.2">
      <c r="A111" s="151" t="s">
        <v>290</v>
      </c>
      <c r="B111" s="152"/>
      <c r="C111" s="153" t="s">
        <v>295</v>
      </c>
      <c r="D111" s="154" t="s">
        <v>67</v>
      </c>
      <c r="E111" s="155">
        <v>1</v>
      </c>
      <c r="F111" s="155"/>
      <c r="G111" s="156">
        <f t="shared" si="26"/>
        <v>0</v>
      </c>
      <c r="O111" s="150"/>
    </row>
    <row r="112" spans="1:104" x14ac:dyDescent="0.2">
      <c r="A112" s="151" t="s">
        <v>294</v>
      </c>
      <c r="B112" s="152"/>
      <c r="C112" s="153" t="s">
        <v>293</v>
      </c>
      <c r="D112" s="154" t="s">
        <v>67</v>
      </c>
      <c r="E112" s="155">
        <v>1</v>
      </c>
      <c r="F112" s="155"/>
      <c r="G112" s="156">
        <f t="shared" si="26"/>
        <v>0</v>
      </c>
      <c r="O112" s="150"/>
    </row>
    <row r="113" spans="1:104" x14ac:dyDescent="0.2">
      <c r="A113" s="157"/>
      <c r="B113" s="158" t="s">
        <v>68</v>
      </c>
      <c r="C113" s="159" t="str">
        <f>CONCATENATE(B96," ",C96)</f>
        <v>725 Zařizovací předměty</v>
      </c>
      <c r="D113" s="157"/>
      <c r="E113" s="160"/>
      <c r="F113" s="160"/>
      <c r="G113" s="161">
        <f>SUM(G97:G112)</f>
        <v>0</v>
      </c>
      <c r="O113" s="150">
        <v>4</v>
      </c>
      <c r="BA113" s="162">
        <f>SUM(BA96:BA107)</f>
        <v>0</v>
      </c>
      <c r="BB113" s="162">
        <f>SUM(BB96:BB107)</f>
        <v>0</v>
      </c>
      <c r="BC113" s="162">
        <f>SUM(BC96:BC107)</f>
        <v>0</v>
      </c>
      <c r="BD113" s="162">
        <f>SUM(BD96:BD107)</f>
        <v>0</v>
      </c>
      <c r="BE113" s="162">
        <f>SUM(BE96:BE107)</f>
        <v>0</v>
      </c>
    </row>
    <row r="114" spans="1:104" x14ac:dyDescent="0.2">
      <c r="A114" s="143" t="s">
        <v>65</v>
      </c>
      <c r="B114" s="144" t="s">
        <v>224</v>
      </c>
      <c r="C114" s="145" t="s">
        <v>225</v>
      </c>
      <c r="D114" s="146"/>
      <c r="E114" s="147"/>
      <c r="F114" s="147"/>
      <c r="G114" s="148"/>
      <c r="H114" s="149"/>
      <c r="I114" s="149"/>
      <c r="O114" s="150">
        <v>1</v>
      </c>
    </row>
    <row r="115" spans="1:104" x14ac:dyDescent="0.2">
      <c r="A115" s="151">
        <v>67</v>
      </c>
      <c r="B115" s="152"/>
      <c r="C115" s="153" t="s">
        <v>303</v>
      </c>
      <c r="D115" s="154" t="s">
        <v>104</v>
      </c>
      <c r="E115" s="155">
        <v>43</v>
      </c>
      <c r="F115" s="155"/>
      <c r="G115" s="156">
        <f>E115*F115</f>
        <v>0</v>
      </c>
      <c r="O115" s="150">
        <v>2</v>
      </c>
      <c r="AA115" s="123">
        <v>12</v>
      </c>
      <c r="AB115" s="123">
        <v>0</v>
      </c>
      <c r="AC115" s="123">
        <v>67</v>
      </c>
      <c r="AZ115" s="123">
        <v>2</v>
      </c>
      <c r="BA115" s="123">
        <f>IF(AZ115=1,G115,0)</f>
        <v>0</v>
      </c>
      <c r="BB115" s="123">
        <f>IF(AZ115=2,G115,0)</f>
        <v>0</v>
      </c>
      <c r="BC115" s="123">
        <f>IF(AZ115=3,G115,0)</f>
        <v>0</v>
      </c>
      <c r="BD115" s="123">
        <f>IF(AZ115=4,G115,0)</f>
        <v>0</v>
      </c>
      <c r="BE115" s="123">
        <f>IF(AZ115=5,G115,0)</f>
        <v>0</v>
      </c>
      <c r="CZ115" s="123">
        <v>8.4330000000000002E-2</v>
      </c>
    </row>
    <row r="116" spans="1:104" ht="22.5" x14ac:dyDescent="0.2">
      <c r="A116" s="151">
        <v>68</v>
      </c>
      <c r="B116" s="152" t="s">
        <v>226</v>
      </c>
      <c r="C116" s="153" t="s">
        <v>227</v>
      </c>
      <c r="D116" s="154" t="s">
        <v>77</v>
      </c>
      <c r="E116" s="155">
        <v>36</v>
      </c>
      <c r="F116" s="155"/>
      <c r="G116" s="156">
        <f>E116*F116</f>
        <v>0</v>
      </c>
      <c r="O116" s="150">
        <v>2</v>
      </c>
      <c r="AA116" s="123">
        <v>12</v>
      </c>
      <c r="AB116" s="123">
        <v>0</v>
      </c>
      <c r="AC116" s="123">
        <v>68</v>
      </c>
      <c r="AZ116" s="123">
        <v>2</v>
      </c>
      <c r="BA116" s="123">
        <f>IF(AZ116=1,G116,0)</f>
        <v>0</v>
      </c>
      <c r="BB116" s="123">
        <f>IF(AZ116=2,G116,0)</f>
        <v>0</v>
      </c>
      <c r="BC116" s="123">
        <f>IF(AZ116=3,G116,0)</f>
        <v>0</v>
      </c>
      <c r="BD116" s="123">
        <f>IF(AZ116=4,G116,0)</f>
        <v>0</v>
      </c>
      <c r="BE116" s="123">
        <f>IF(AZ116=5,G116,0)</f>
        <v>0</v>
      </c>
      <c r="CZ116" s="123">
        <v>2.3999999999999998E-3</v>
      </c>
    </row>
    <row r="117" spans="1:104" x14ac:dyDescent="0.2">
      <c r="A117" s="151">
        <v>69</v>
      </c>
      <c r="B117" s="152" t="s">
        <v>228</v>
      </c>
      <c r="C117" s="153" t="s">
        <v>229</v>
      </c>
      <c r="D117" s="154" t="s">
        <v>77</v>
      </c>
      <c r="E117" s="155">
        <v>36</v>
      </c>
      <c r="F117" s="155"/>
      <c r="G117" s="156">
        <f>E117*F117</f>
        <v>0</v>
      </c>
      <c r="O117" s="150">
        <v>2</v>
      </c>
      <c r="AA117" s="123">
        <v>12</v>
      </c>
      <c r="AB117" s="123">
        <v>0</v>
      </c>
      <c r="AC117" s="123">
        <v>69</v>
      </c>
      <c r="AZ117" s="123">
        <v>2</v>
      </c>
      <c r="BA117" s="123">
        <f>IF(AZ117=1,G117,0)</f>
        <v>0</v>
      </c>
      <c r="BB117" s="123">
        <f>IF(AZ117=2,G117,0)</f>
        <v>0</v>
      </c>
      <c r="BC117" s="123">
        <f>IF(AZ117=3,G117,0)</f>
        <v>0</v>
      </c>
      <c r="BD117" s="123">
        <f>IF(AZ117=4,G117,0)</f>
        <v>0</v>
      </c>
      <c r="BE117" s="123">
        <f>IF(AZ117=5,G117,0)</f>
        <v>0</v>
      </c>
      <c r="CZ117" s="123">
        <v>0</v>
      </c>
    </row>
    <row r="118" spans="1:104" x14ac:dyDescent="0.2">
      <c r="A118" s="151">
        <v>70</v>
      </c>
      <c r="B118" s="152" t="s">
        <v>230</v>
      </c>
      <c r="C118" s="153" t="s">
        <v>231</v>
      </c>
      <c r="D118" s="154" t="s">
        <v>74</v>
      </c>
      <c r="E118" s="155">
        <v>0.6</v>
      </c>
      <c r="F118" s="155"/>
      <c r="G118" s="156">
        <f>E118*F118</f>
        <v>0</v>
      </c>
      <c r="O118" s="150">
        <v>2</v>
      </c>
      <c r="AA118" s="123">
        <v>12</v>
      </c>
      <c r="AB118" s="123">
        <v>0</v>
      </c>
      <c r="AC118" s="123">
        <v>70</v>
      </c>
      <c r="AZ118" s="123">
        <v>2</v>
      </c>
      <c r="BA118" s="123">
        <f>IF(AZ118=1,G118,0)</f>
        <v>0</v>
      </c>
      <c r="BB118" s="123">
        <f>IF(AZ118=2,G118,0)</f>
        <v>0</v>
      </c>
      <c r="BC118" s="123">
        <f>IF(AZ118=3,G118,0)</f>
        <v>0</v>
      </c>
      <c r="BD118" s="123">
        <f>IF(AZ118=4,G118,0)</f>
        <v>0</v>
      </c>
      <c r="BE118" s="123">
        <f>IF(AZ118=5,G118,0)</f>
        <v>0</v>
      </c>
      <c r="CZ118" s="123">
        <v>0</v>
      </c>
    </row>
    <row r="119" spans="1:104" ht="22.5" x14ac:dyDescent="0.2">
      <c r="A119" s="151">
        <v>71</v>
      </c>
      <c r="B119" s="152" t="s">
        <v>232</v>
      </c>
      <c r="C119" s="153" t="s">
        <v>233</v>
      </c>
      <c r="D119" s="154" t="s">
        <v>102</v>
      </c>
      <c r="E119" s="155">
        <v>43</v>
      </c>
      <c r="F119" s="155"/>
      <c r="G119" s="156">
        <f>E119*F119</f>
        <v>0</v>
      </c>
      <c r="O119" s="150">
        <v>2</v>
      </c>
      <c r="AA119" s="123">
        <v>12</v>
      </c>
      <c r="AB119" s="123">
        <v>0</v>
      </c>
      <c r="AC119" s="123">
        <v>71</v>
      </c>
      <c r="AZ119" s="123">
        <v>2</v>
      </c>
      <c r="BA119" s="123">
        <f>IF(AZ119=1,G119,0)</f>
        <v>0</v>
      </c>
      <c r="BB119" s="123">
        <f>IF(AZ119=2,G119,0)</f>
        <v>0</v>
      </c>
      <c r="BC119" s="123">
        <f>IF(AZ119=3,G119,0)</f>
        <v>0</v>
      </c>
      <c r="BD119" s="123">
        <f>IF(AZ119=4,G119,0)</f>
        <v>0</v>
      </c>
      <c r="BE119" s="123">
        <f>IF(AZ119=5,G119,0)</f>
        <v>0</v>
      </c>
      <c r="CZ119" s="123">
        <v>3.4000000000000002E-4</v>
      </c>
    </row>
    <row r="120" spans="1:104" x14ac:dyDescent="0.2">
      <c r="A120" s="157"/>
      <c r="B120" s="158" t="s">
        <v>68</v>
      </c>
      <c r="C120" s="159" t="str">
        <f>CONCATENATE(B114," ",C114)</f>
        <v>771 Podlahy z dlaždic a obklady</v>
      </c>
      <c r="D120" s="157"/>
      <c r="E120" s="160"/>
      <c r="F120" s="160"/>
      <c r="G120" s="161">
        <f>SUM(G115:G119)</f>
        <v>0</v>
      </c>
      <c r="O120" s="150">
        <v>4</v>
      </c>
      <c r="BA120" s="162">
        <f>SUM(BA114:BA119)</f>
        <v>0</v>
      </c>
      <c r="BB120" s="162">
        <f>SUM(BB114:BB119)</f>
        <v>0</v>
      </c>
      <c r="BC120" s="162">
        <f>SUM(BC114:BC119)</f>
        <v>0</v>
      </c>
      <c r="BD120" s="162">
        <f>SUM(BD114:BD119)</f>
        <v>0</v>
      </c>
      <c r="BE120" s="162">
        <f>SUM(BE114:BE119)</f>
        <v>0</v>
      </c>
    </row>
    <row r="121" spans="1:104" x14ac:dyDescent="0.2">
      <c r="A121" s="143" t="s">
        <v>65</v>
      </c>
      <c r="B121" s="144" t="s">
        <v>234</v>
      </c>
      <c r="C121" s="145" t="s">
        <v>235</v>
      </c>
      <c r="D121" s="146"/>
      <c r="E121" s="147"/>
      <c r="F121" s="147"/>
      <c r="G121" s="148"/>
      <c r="H121" s="149"/>
      <c r="I121" s="149"/>
      <c r="O121" s="150">
        <v>1</v>
      </c>
    </row>
    <row r="122" spans="1:104" x14ac:dyDescent="0.2">
      <c r="A122" s="151">
        <v>72</v>
      </c>
      <c r="B122" s="152" t="s">
        <v>236</v>
      </c>
      <c r="C122" s="153" t="s">
        <v>268</v>
      </c>
      <c r="D122" s="154" t="s">
        <v>77</v>
      </c>
      <c r="E122" s="155">
        <v>31</v>
      </c>
      <c r="F122" s="155"/>
      <c r="G122" s="156">
        <f>E122*F122</f>
        <v>0</v>
      </c>
      <c r="O122" s="150">
        <v>2</v>
      </c>
      <c r="AA122" s="123">
        <v>12</v>
      </c>
      <c r="AB122" s="123">
        <v>0</v>
      </c>
      <c r="AC122" s="123">
        <v>72</v>
      </c>
      <c r="AZ122" s="123">
        <v>2</v>
      </c>
      <c r="BA122" s="123">
        <f>IF(AZ122=1,G122,0)</f>
        <v>0</v>
      </c>
      <c r="BB122" s="123">
        <f>IF(AZ122=2,G122,0)</f>
        <v>0</v>
      </c>
      <c r="BC122" s="123">
        <f>IF(AZ122=3,G122,0)</f>
        <v>0</v>
      </c>
      <c r="BD122" s="123">
        <f>IF(AZ122=4,G122,0)</f>
        <v>0</v>
      </c>
      <c r="BE122" s="123">
        <f>IF(AZ122=5,G122,0)</f>
        <v>0</v>
      </c>
      <c r="CZ122" s="123">
        <v>8.77E-3</v>
      </c>
    </row>
    <row r="123" spans="1:104" x14ac:dyDescent="0.2">
      <c r="A123" s="151">
        <v>73</v>
      </c>
      <c r="B123" s="152" t="s">
        <v>237</v>
      </c>
      <c r="C123" s="153" t="s">
        <v>238</v>
      </c>
      <c r="D123" s="154" t="s">
        <v>102</v>
      </c>
      <c r="E123" s="155">
        <v>33</v>
      </c>
      <c r="F123" s="155"/>
      <c r="G123" s="156">
        <f>E123*F123</f>
        <v>0</v>
      </c>
      <c r="O123" s="150">
        <v>2</v>
      </c>
      <c r="AA123" s="123">
        <v>12</v>
      </c>
      <c r="AB123" s="123">
        <v>0</v>
      </c>
      <c r="AC123" s="123">
        <v>73</v>
      </c>
      <c r="AZ123" s="123">
        <v>2</v>
      </c>
      <c r="BA123" s="123">
        <f>IF(AZ123=1,G123,0)</f>
        <v>0</v>
      </c>
      <c r="BB123" s="123">
        <f>IF(AZ123=2,G123,0)</f>
        <v>0</v>
      </c>
      <c r="BC123" s="123">
        <f>IF(AZ123=3,G123,0)</f>
        <v>0</v>
      </c>
      <c r="BD123" s="123">
        <f>IF(AZ123=4,G123,0)</f>
        <v>0</v>
      </c>
      <c r="BE123" s="123">
        <f>IF(AZ123=5,G123,0)</f>
        <v>0</v>
      </c>
      <c r="CZ123" s="123">
        <v>0</v>
      </c>
    </row>
    <row r="124" spans="1:104" x14ac:dyDescent="0.2">
      <c r="A124" s="157"/>
      <c r="B124" s="158" t="s">
        <v>68</v>
      </c>
      <c r="C124" s="159" t="str">
        <f>CONCATENATE(B121," ",C121)</f>
        <v>775 Podlahy vlysové a parketové</v>
      </c>
      <c r="D124" s="157"/>
      <c r="E124" s="160"/>
      <c r="F124" s="160"/>
      <c r="G124" s="161">
        <f>SUM(G122:G123)</f>
        <v>0</v>
      </c>
      <c r="O124" s="150">
        <v>4</v>
      </c>
      <c r="BA124" s="162">
        <f>SUM(BA121:BA123)</f>
        <v>0</v>
      </c>
      <c r="BB124" s="162">
        <f>SUM(BB121:BB123)</f>
        <v>0</v>
      </c>
      <c r="BC124" s="162">
        <f>SUM(BC121:BC123)</f>
        <v>0</v>
      </c>
      <c r="BD124" s="162">
        <f>SUM(BD121:BD123)</f>
        <v>0</v>
      </c>
      <c r="BE124" s="162">
        <f>SUM(BE121:BE123)</f>
        <v>0</v>
      </c>
    </row>
    <row r="125" spans="1:104" x14ac:dyDescent="0.2">
      <c r="A125" s="143" t="s">
        <v>65</v>
      </c>
      <c r="B125" s="144" t="s">
        <v>239</v>
      </c>
      <c r="C125" s="145" t="s">
        <v>240</v>
      </c>
      <c r="D125" s="146"/>
      <c r="E125" s="147"/>
      <c r="F125" s="147"/>
      <c r="G125" s="148"/>
      <c r="H125" s="149"/>
      <c r="I125" s="149"/>
      <c r="O125" s="150">
        <v>1</v>
      </c>
    </row>
    <row r="126" spans="1:104" x14ac:dyDescent="0.2">
      <c r="A126" s="151">
        <v>74</v>
      </c>
      <c r="B126" s="152" t="s">
        <v>241</v>
      </c>
      <c r="C126" s="153" t="s">
        <v>242</v>
      </c>
      <c r="D126" s="154" t="s">
        <v>77</v>
      </c>
      <c r="E126" s="155">
        <v>34</v>
      </c>
      <c r="F126" s="155"/>
      <c r="G126" s="156">
        <f t="shared" ref="G126:G131" si="32">E126*F126</f>
        <v>0</v>
      </c>
      <c r="O126" s="150">
        <v>2</v>
      </c>
      <c r="AA126" s="123">
        <v>12</v>
      </c>
      <c r="AB126" s="123">
        <v>0</v>
      </c>
      <c r="AC126" s="123">
        <v>74</v>
      </c>
      <c r="AZ126" s="123">
        <v>2</v>
      </c>
      <c r="BA126" s="123">
        <f t="shared" ref="BA126:BA131" si="33">IF(AZ126=1,G126,0)</f>
        <v>0</v>
      </c>
      <c r="BB126" s="123">
        <f t="shared" ref="BB126:BB131" si="34">IF(AZ126=2,G126,0)</f>
        <v>0</v>
      </c>
      <c r="BC126" s="123">
        <f t="shared" ref="BC126:BC131" si="35">IF(AZ126=3,G126,0)</f>
        <v>0</v>
      </c>
      <c r="BD126" s="123">
        <f t="shared" ref="BD126:BD131" si="36">IF(AZ126=4,G126,0)</f>
        <v>0</v>
      </c>
      <c r="BE126" s="123">
        <f t="shared" ref="BE126:BE131" si="37">IF(AZ126=5,G126,0)</f>
        <v>0</v>
      </c>
      <c r="CZ126" s="123">
        <v>0</v>
      </c>
    </row>
    <row r="127" spans="1:104" x14ac:dyDescent="0.2">
      <c r="A127" s="151">
        <v>75</v>
      </c>
      <c r="B127" s="152" t="s">
        <v>243</v>
      </c>
      <c r="C127" s="153" t="s">
        <v>244</v>
      </c>
      <c r="D127" s="154" t="s">
        <v>77</v>
      </c>
      <c r="E127" s="155">
        <v>34</v>
      </c>
      <c r="F127" s="155"/>
      <c r="G127" s="156">
        <f t="shared" si="32"/>
        <v>0</v>
      </c>
      <c r="O127" s="150">
        <v>2</v>
      </c>
      <c r="AA127" s="123">
        <v>12</v>
      </c>
      <c r="AB127" s="123">
        <v>0</v>
      </c>
      <c r="AC127" s="123">
        <v>75</v>
      </c>
      <c r="AZ127" s="123">
        <v>2</v>
      </c>
      <c r="BA127" s="123">
        <f t="shared" si="33"/>
        <v>0</v>
      </c>
      <c r="BB127" s="123">
        <f t="shared" si="34"/>
        <v>0</v>
      </c>
      <c r="BC127" s="123">
        <f t="shared" si="35"/>
        <v>0</v>
      </c>
      <c r="BD127" s="123">
        <f t="shared" si="36"/>
        <v>0</v>
      </c>
      <c r="BE127" s="123">
        <f t="shared" si="37"/>
        <v>0</v>
      </c>
      <c r="CZ127" s="123">
        <v>0</v>
      </c>
    </row>
    <row r="128" spans="1:104" x14ac:dyDescent="0.2">
      <c r="A128" s="151">
        <v>76</v>
      </c>
      <c r="B128" s="152" t="s">
        <v>245</v>
      </c>
      <c r="C128" s="153" t="s">
        <v>246</v>
      </c>
      <c r="D128" s="154" t="s">
        <v>102</v>
      </c>
      <c r="E128" s="155">
        <v>16</v>
      </c>
      <c r="F128" s="155"/>
      <c r="G128" s="156">
        <f t="shared" si="32"/>
        <v>0</v>
      </c>
      <c r="O128" s="150">
        <v>2</v>
      </c>
      <c r="AA128" s="123">
        <v>12</v>
      </c>
      <c r="AB128" s="123">
        <v>0</v>
      </c>
      <c r="AC128" s="123">
        <v>76</v>
      </c>
      <c r="AZ128" s="123">
        <v>2</v>
      </c>
      <c r="BA128" s="123">
        <f t="shared" si="33"/>
        <v>0</v>
      </c>
      <c r="BB128" s="123">
        <f t="shared" si="34"/>
        <v>0</v>
      </c>
      <c r="BC128" s="123">
        <f t="shared" si="35"/>
        <v>0</v>
      </c>
      <c r="BD128" s="123">
        <f t="shared" si="36"/>
        <v>0</v>
      </c>
      <c r="BE128" s="123">
        <f t="shared" si="37"/>
        <v>0</v>
      </c>
      <c r="CZ128" s="123">
        <v>0</v>
      </c>
    </row>
    <row r="129" spans="1:104" x14ac:dyDescent="0.2">
      <c r="A129" s="151">
        <v>77</v>
      </c>
      <c r="B129" s="152" t="s">
        <v>247</v>
      </c>
      <c r="C129" s="153" t="s">
        <v>248</v>
      </c>
      <c r="D129" s="154" t="s">
        <v>77</v>
      </c>
      <c r="E129" s="155">
        <v>34</v>
      </c>
      <c r="F129" s="155"/>
      <c r="G129" s="156">
        <f t="shared" si="32"/>
        <v>0</v>
      </c>
      <c r="O129" s="150">
        <v>2</v>
      </c>
      <c r="AA129" s="123">
        <v>12</v>
      </c>
      <c r="AB129" s="123">
        <v>0</v>
      </c>
      <c r="AC129" s="123">
        <v>77</v>
      </c>
      <c r="AZ129" s="123">
        <v>2</v>
      </c>
      <c r="BA129" s="123">
        <f t="shared" si="33"/>
        <v>0</v>
      </c>
      <c r="BB129" s="123">
        <f t="shared" si="34"/>
        <v>0</v>
      </c>
      <c r="BC129" s="123">
        <f t="shared" si="35"/>
        <v>0</v>
      </c>
      <c r="BD129" s="123">
        <f t="shared" si="36"/>
        <v>0</v>
      </c>
      <c r="BE129" s="123">
        <f t="shared" si="37"/>
        <v>0</v>
      </c>
      <c r="CZ129" s="123">
        <v>0</v>
      </c>
    </row>
    <row r="130" spans="1:104" x14ac:dyDescent="0.2">
      <c r="A130" s="151">
        <v>78</v>
      </c>
      <c r="B130" s="152" t="s">
        <v>249</v>
      </c>
      <c r="C130" s="153" t="s">
        <v>250</v>
      </c>
      <c r="D130" s="154" t="s">
        <v>77</v>
      </c>
      <c r="E130" s="155">
        <v>34</v>
      </c>
      <c r="F130" s="155"/>
      <c r="G130" s="156">
        <f t="shared" si="32"/>
        <v>0</v>
      </c>
      <c r="O130" s="150">
        <v>2</v>
      </c>
      <c r="AA130" s="123">
        <v>12</v>
      </c>
      <c r="AB130" s="123">
        <v>0</v>
      </c>
      <c r="AC130" s="123">
        <v>78</v>
      </c>
      <c r="AZ130" s="123">
        <v>2</v>
      </c>
      <c r="BA130" s="123">
        <f t="shared" si="33"/>
        <v>0</v>
      </c>
      <c r="BB130" s="123">
        <f t="shared" si="34"/>
        <v>0</v>
      </c>
      <c r="BC130" s="123">
        <f t="shared" si="35"/>
        <v>0</v>
      </c>
      <c r="BD130" s="123">
        <f t="shared" si="36"/>
        <v>0</v>
      </c>
      <c r="BE130" s="123">
        <f t="shared" si="37"/>
        <v>0</v>
      </c>
      <c r="CZ130" s="123">
        <v>0</v>
      </c>
    </row>
    <row r="131" spans="1:104" x14ac:dyDescent="0.2">
      <c r="A131" s="151">
        <v>79</v>
      </c>
      <c r="B131" s="152" t="s">
        <v>249</v>
      </c>
      <c r="C131" s="153" t="s">
        <v>251</v>
      </c>
      <c r="D131" s="154" t="s">
        <v>74</v>
      </c>
      <c r="E131" s="155">
        <v>0.45</v>
      </c>
      <c r="F131" s="155"/>
      <c r="G131" s="156">
        <f t="shared" si="32"/>
        <v>0</v>
      </c>
      <c r="O131" s="150">
        <v>2</v>
      </c>
      <c r="AA131" s="123">
        <v>12</v>
      </c>
      <c r="AB131" s="123">
        <v>0</v>
      </c>
      <c r="AC131" s="123">
        <v>79</v>
      </c>
      <c r="AZ131" s="123">
        <v>2</v>
      </c>
      <c r="BA131" s="123">
        <f t="shared" si="33"/>
        <v>0</v>
      </c>
      <c r="BB131" s="123">
        <f t="shared" si="34"/>
        <v>0</v>
      </c>
      <c r="BC131" s="123">
        <f t="shared" si="35"/>
        <v>0</v>
      </c>
      <c r="BD131" s="123">
        <f t="shared" si="36"/>
        <v>0</v>
      </c>
      <c r="BE131" s="123">
        <f t="shared" si="37"/>
        <v>0</v>
      </c>
      <c r="CZ131" s="123">
        <v>0</v>
      </c>
    </row>
    <row r="132" spans="1:104" x14ac:dyDescent="0.2">
      <c r="A132" s="157"/>
      <c r="B132" s="158" t="s">
        <v>68</v>
      </c>
      <c r="C132" s="159" t="str">
        <f>CONCATENATE(B125," ",C125)</f>
        <v>781 Obklady keramické</v>
      </c>
      <c r="D132" s="157"/>
      <c r="E132" s="160"/>
      <c r="F132" s="160"/>
      <c r="G132" s="161">
        <f>SUM(G126:G131)</f>
        <v>0</v>
      </c>
      <c r="O132" s="150">
        <v>4</v>
      </c>
      <c r="BA132" s="162">
        <f>SUM(BA125:BA131)</f>
        <v>0</v>
      </c>
      <c r="BB132" s="162">
        <f>SUM(BB125:BB131)</f>
        <v>0</v>
      </c>
      <c r="BC132" s="162">
        <f>SUM(BC125:BC131)</f>
        <v>0</v>
      </c>
      <c r="BD132" s="162">
        <f>SUM(BD125:BD131)</f>
        <v>0</v>
      </c>
      <c r="BE132" s="162">
        <f>SUM(BE125:BE131)</f>
        <v>0</v>
      </c>
    </row>
    <row r="133" spans="1:104" x14ac:dyDescent="0.2">
      <c r="A133" s="143" t="s">
        <v>65</v>
      </c>
      <c r="B133" s="144" t="s">
        <v>252</v>
      </c>
      <c r="C133" s="145" t="s">
        <v>253</v>
      </c>
      <c r="D133" s="146"/>
      <c r="E133" s="147"/>
      <c r="F133" s="147"/>
      <c r="G133" s="148"/>
      <c r="H133" s="149"/>
      <c r="I133" s="149"/>
      <c r="O133" s="150">
        <v>1</v>
      </c>
    </row>
    <row r="134" spans="1:104" x14ac:dyDescent="0.2">
      <c r="A134" s="151">
        <v>80</v>
      </c>
      <c r="B134" s="152" t="s">
        <v>254</v>
      </c>
      <c r="C134" s="153" t="s">
        <v>255</v>
      </c>
      <c r="D134" s="154" t="s">
        <v>77</v>
      </c>
      <c r="E134" s="155">
        <v>12</v>
      </c>
      <c r="F134" s="155"/>
      <c r="G134" s="156">
        <f>E134*F134</f>
        <v>0</v>
      </c>
      <c r="O134" s="150">
        <v>2</v>
      </c>
      <c r="AA134" s="123">
        <v>12</v>
      </c>
      <c r="AB134" s="123">
        <v>0</v>
      </c>
      <c r="AC134" s="123">
        <v>80</v>
      </c>
      <c r="AZ134" s="123">
        <v>2</v>
      </c>
      <c r="BA134" s="123">
        <f>IF(AZ134=1,G134,0)</f>
        <v>0</v>
      </c>
      <c r="BB134" s="123">
        <f>IF(AZ134=2,G134,0)</f>
        <v>0</v>
      </c>
      <c r="BC134" s="123">
        <f>IF(AZ134=3,G134,0)</f>
        <v>0</v>
      </c>
      <c r="BD134" s="123">
        <f>IF(AZ134=4,G134,0)</f>
        <v>0</v>
      </c>
      <c r="BE134" s="123">
        <f>IF(AZ134=5,G134,0)</f>
        <v>0</v>
      </c>
      <c r="CZ134" s="123">
        <v>3.6999999999999999E-4</v>
      </c>
    </row>
    <row r="135" spans="1:104" x14ac:dyDescent="0.2">
      <c r="A135" s="157"/>
      <c r="B135" s="158" t="s">
        <v>68</v>
      </c>
      <c r="C135" s="159" t="str">
        <f>CONCATENATE(B133," ",C133)</f>
        <v>783 Nátěry</v>
      </c>
      <c r="D135" s="157"/>
      <c r="E135" s="160"/>
      <c r="F135" s="160"/>
      <c r="G135" s="161">
        <f>SUM(G133:G134)</f>
        <v>0</v>
      </c>
      <c r="O135" s="150">
        <v>4</v>
      </c>
      <c r="BA135" s="162">
        <f>SUM(BA133:BA134)</f>
        <v>0</v>
      </c>
      <c r="BB135" s="162">
        <f>SUM(BB133:BB134)</f>
        <v>0</v>
      </c>
      <c r="BC135" s="162">
        <f>SUM(BC133:BC134)</f>
        <v>0</v>
      </c>
      <c r="BD135" s="162">
        <f>SUM(BD133:BD134)</f>
        <v>0</v>
      </c>
      <c r="BE135" s="162">
        <f>SUM(BE133:BE134)</f>
        <v>0</v>
      </c>
    </row>
    <row r="136" spans="1:104" x14ac:dyDescent="0.2">
      <c r="A136" s="143" t="s">
        <v>65</v>
      </c>
      <c r="B136" s="144" t="s">
        <v>256</v>
      </c>
      <c r="C136" s="145" t="s">
        <v>257</v>
      </c>
      <c r="D136" s="146"/>
      <c r="E136" s="147"/>
      <c r="F136" s="147"/>
      <c r="G136" s="148"/>
      <c r="H136" s="149"/>
      <c r="I136" s="149"/>
      <c r="O136" s="150">
        <v>1</v>
      </c>
    </row>
    <row r="137" spans="1:104" x14ac:dyDescent="0.2">
      <c r="A137" s="151">
        <v>81</v>
      </c>
      <c r="B137" s="152" t="s">
        <v>258</v>
      </c>
      <c r="C137" s="153" t="s">
        <v>259</v>
      </c>
      <c r="D137" s="154" t="s">
        <v>77</v>
      </c>
      <c r="E137" s="155">
        <v>283</v>
      </c>
      <c r="F137" s="155"/>
      <c r="G137" s="156">
        <f>E137*F137</f>
        <v>0</v>
      </c>
      <c r="O137" s="150">
        <v>2</v>
      </c>
      <c r="AA137" s="123">
        <v>12</v>
      </c>
      <c r="AB137" s="123">
        <v>0</v>
      </c>
      <c r="AC137" s="123">
        <v>81</v>
      </c>
      <c r="AZ137" s="123">
        <v>2</v>
      </c>
      <c r="BA137" s="123">
        <f>IF(AZ137=1,G137,0)</f>
        <v>0</v>
      </c>
      <c r="BB137" s="123">
        <f>IF(AZ137=2,G137,0)</f>
        <v>0</v>
      </c>
      <c r="BC137" s="123">
        <f>IF(AZ137=3,G137,0)</f>
        <v>0</v>
      </c>
      <c r="BD137" s="123">
        <f>IF(AZ137=4,G137,0)</f>
        <v>0</v>
      </c>
      <c r="BE137" s="123">
        <f>IF(AZ137=5,G137,0)</f>
        <v>0</v>
      </c>
      <c r="CZ137" s="123">
        <v>1.9000000000000001E-4</v>
      </c>
    </row>
    <row r="138" spans="1:104" x14ac:dyDescent="0.2">
      <c r="A138" s="151">
        <v>82</v>
      </c>
      <c r="B138" s="152" t="s">
        <v>260</v>
      </c>
      <c r="C138" s="153" t="s">
        <v>261</v>
      </c>
      <c r="D138" s="154" t="s">
        <v>77</v>
      </c>
      <c r="E138" s="155">
        <v>283</v>
      </c>
      <c r="F138" s="155"/>
      <c r="G138" s="156">
        <f>E138*F138</f>
        <v>0</v>
      </c>
      <c r="O138" s="150">
        <v>2</v>
      </c>
      <c r="AA138" s="123">
        <v>12</v>
      </c>
      <c r="AB138" s="123">
        <v>0</v>
      </c>
      <c r="AC138" s="123">
        <v>82</v>
      </c>
      <c r="AZ138" s="123">
        <v>2</v>
      </c>
      <c r="BA138" s="123">
        <f>IF(AZ138=1,G138,0)</f>
        <v>0</v>
      </c>
      <c r="BB138" s="123">
        <f>IF(AZ138=2,G138,0)</f>
        <v>0</v>
      </c>
      <c r="BC138" s="123">
        <f>IF(AZ138=3,G138,0)</f>
        <v>0</v>
      </c>
      <c r="BD138" s="123">
        <f>IF(AZ138=4,G138,0)</f>
        <v>0</v>
      </c>
      <c r="BE138" s="123">
        <f>IF(AZ138=5,G138,0)</f>
        <v>0</v>
      </c>
      <c r="CZ138" s="123">
        <v>2.9999999999999997E-4</v>
      </c>
    </row>
    <row r="139" spans="1:104" x14ac:dyDescent="0.2">
      <c r="A139" s="157"/>
      <c r="B139" s="158" t="s">
        <v>68</v>
      </c>
      <c r="C139" s="159" t="str">
        <f>CONCATENATE(B136," ",C136)</f>
        <v>784 Malby</v>
      </c>
      <c r="D139" s="157"/>
      <c r="E139" s="160"/>
      <c r="F139" s="160"/>
      <c r="G139" s="161">
        <f>SUM(G136:G138)</f>
        <v>0</v>
      </c>
      <c r="O139" s="150">
        <v>4</v>
      </c>
      <c r="BA139" s="162">
        <f>SUM(BA136:BA138)</f>
        <v>0</v>
      </c>
      <c r="BB139" s="162">
        <f>SUM(BB136:BB138)</f>
        <v>0</v>
      </c>
      <c r="BC139" s="162">
        <f>SUM(BC136:BC138)</f>
        <v>0</v>
      </c>
      <c r="BD139" s="162">
        <f>SUM(BD136:BD138)</f>
        <v>0</v>
      </c>
      <c r="BE139" s="162">
        <f>SUM(BE136:BE138)</f>
        <v>0</v>
      </c>
    </row>
    <row r="140" spans="1:104" x14ac:dyDescent="0.2">
      <c r="A140" s="143" t="s">
        <v>65</v>
      </c>
      <c r="B140" s="144" t="s">
        <v>262</v>
      </c>
      <c r="C140" s="145" t="s">
        <v>263</v>
      </c>
      <c r="D140" s="146"/>
      <c r="E140" s="147"/>
      <c r="F140" s="147"/>
      <c r="G140" s="148"/>
      <c r="H140" s="149"/>
      <c r="I140" s="149"/>
      <c r="O140" s="150">
        <v>1</v>
      </c>
    </row>
    <row r="141" spans="1:104" x14ac:dyDescent="0.2">
      <c r="A141" s="151">
        <v>83</v>
      </c>
      <c r="B141" s="152" t="s">
        <v>264</v>
      </c>
      <c r="C141" s="153" t="s">
        <v>298</v>
      </c>
      <c r="D141" s="154" t="s">
        <v>265</v>
      </c>
      <c r="E141" s="155">
        <v>1</v>
      </c>
      <c r="F141" s="155"/>
      <c r="G141" s="156">
        <f>E141*F141</f>
        <v>0</v>
      </c>
      <c r="O141" s="150">
        <v>2</v>
      </c>
      <c r="AA141" s="123">
        <v>12</v>
      </c>
      <c r="AB141" s="123">
        <v>0</v>
      </c>
      <c r="AC141" s="123">
        <v>83</v>
      </c>
      <c r="AZ141" s="123">
        <v>4</v>
      </c>
      <c r="BA141" s="123">
        <f>IF(AZ141=1,G141,0)</f>
        <v>0</v>
      </c>
      <c r="BB141" s="123">
        <f>IF(AZ141=2,G141,0)</f>
        <v>0</v>
      </c>
      <c r="BC141" s="123">
        <f>IF(AZ141=3,G141,0)</f>
        <v>0</v>
      </c>
      <c r="BD141" s="123">
        <f>IF(AZ141=4,G141,0)</f>
        <v>0</v>
      </c>
      <c r="BE141" s="123">
        <f>IF(AZ141=5,G141,0)</f>
        <v>0</v>
      </c>
      <c r="CZ141" s="123">
        <v>0</v>
      </c>
    </row>
    <row r="142" spans="1:104" x14ac:dyDescent="0.2">
      <c r="A142" s="157"/>
      <c r="B142" s="158" t="s">
        <v>68</v>
      </c>
      <c r="C142" s="159" t="str">
        <f>CONCATENATE(B140," ",C140)</f>
        <v>M21 Elektromontáže</v>
      </c>
      <c r="D142" s="157"/>
      <c r="E142" s="160"/>
      <c r="F142" s="160"/>
      <c r="G142" s="161">
        <f>SUM(G140:G141)</f>
        <v>0</v>
      </c>
      <c r="O142" s="150">
        <v>4</v>
      </c>
      <c r="BA142" s="162">
        <f>SUM(BA140:BA141)</f>
        <v>0</v>
      </c>
      <c r="BB142" s="162">
        <f>SUM(BB140:BB141)</f>
        <v>0</v>
      </c>
      <c r="BC142" s="162">
        <f>SUM(BC140:BC141)</f>
        <v>0</v>
      </c>
      <c r="BD142" s="162">
        <f>SUM(BD140:BD141)</f>
        <v>0</v>
      </c>
      <c r="BE142" s="162">
        <f>SUM(BE140:BE141)</f>
        <v>0</v>
      </c>
    </row>
    <row r="143" spans="1:104" x14ac:dyDescent="0.2">
      <c r="A143" s="124"/>
      <c r="B143" s="124"/>
      <c r="C143" s="124"/>
      <c r="D143" s="124"/>
      <c r="E143" s="124"/>
      <c r="F143" s="124"/>
      <c r="G143" s="124"/>
    </row>
    <row r="144" spans="1:104" x14ac:dyDescent="0.2">
      <c r="E144" s="123"/>
    </row>
    <row r="145" spans="5:5" x14ac:dyDescent="0.2">
      <c r="E145" s="123"/>
    </row>
    <row r="146" spans="5:5" x14ac:dyDescent="0.2">
      <c r="E146" s="123"/>
    </row>
    <row r="147" spans="5:5" x14ac:dyDescent="0.2">
      <c r="E147" s="123"/>
    </row>
    <row r="148" spans="5:5" x14ac:dyDescent="0.2">
      <c r="E148" s="123"/>
    </row>
    <row r="149" spans="5:5" x14ac:dyDescent="0.2">
      <c r="E149" s="123"/>
    </row>
    <row r="150" spans="5:5" x14ac:dyDescent="0.2">
      <c r="E150" s="123"/>
    </row>
    <row r="151" spans="5:5" x14ac:dyDescent="0.2">
      <c r="E151" s="123"/>
    </row>
    <row r="152" spans="5:5" x14ac:dyDescent="0.2">
      <c r="E152" s="123"/>
    </row>
    <row r="153" spans="5:5" x14ac:dyDescent="0.2">
      <c r="E153" s="123"/>
    </row>
    <row r="154" spans="5:5" x14ac:dyDescent="0.2">
      <c r="E154" s="123"/>
    </row>
    <row r="155" spans="5:5" x14ac:dyDescent="0.2">
      <c r="E155" s="123"/>
    </row>
    <row r="156" spans="5:5" x14ac:dyDescent="0.2">
      <c r="E156" s="123"/>
    </row>
    <row r="157" spans="5:5" x14ac:dyDescent="0.2">
      <c r="E157" s="123"/>
    </row>
    <row r="158" spans="5:5" x14ac:dyDescent="0.2">
      <c r="E158" s="123"/>
    </row>
    <row r="159" spans="5:5" x14ac:dyDescent="0.2">
      <c r="E159" s="123"/>
    </row>
    <row r="160" spans="5:5" x14ac:dyDescent="0.2">
      <c r="E160" s="123"/>
    </row>
    <row r="161" spans="1:7" x14ac:dyDescent="0.2">
      <c r="E161" s="123"/>
    </row>
    <row r="162" spans="1:7" x14ac:dyDescent="0.2">
      <c r="E162" s="123"/>
    </row>
    <row r="163" spans="1:7" x14ac:dyDescent="0.2">
      <c r="E163" s="123"/>
    </row>
    <row r="164" spans="1:7" x14ac:dyDescent="0.2">
      <c r="E164" s="123"/>
    </row>
    <row r="165" spans="1:7" x14ac:dyDescent="0.2">
      <c r="E165" s="123"/>
    </row>
    <row r="166" spans="1:7" x14ac:dyDescent="0.2">
      <c r="A166" s="163"/>
      <c r="B166" s="163"/>
      <c r="C166" s="163"/>
      <c r="D166" s="163"/>
      <c r="E166" s="163"/>
      <c r="F166" s="163"/>
      <c r="G166" s="163"/>
    </row>
    <row r="167" spans="1:7" x14ac:dyDescent="0.2">
      <c r="A167" s="163"/>
      <c r="B167" s="163"/>
      <c r="C167" s="163"/>
      <c r="D167" s="163"/>
      <c r="E167" s="163"/>
      <c r="F167" s="163"/>
      <c r="G167" s="163"/>
    </row>
    <row r="168" spans="1:7" x14ac:dyDescent="0.2">
      <c r="A168" s="163"/>
      <c r="B168" s="163"/>
      <c r="C168" s="163"/>
      <c r="D168" s="163"/>
      <c r="E168" s="163"/>
      <c r="F168" s="163"/>
      <c r="G168" s="163"/>
    </row>
    <row r="169" spans="1:7" x14ac:dyDescent="0.2">
      <c r="A169" s="163"/>
      <c r="B169" s="163"/>
      <c r="C169" s="163"/>
      <c r="D169" s="163"/>
      <c r="E169" s="163"/>
      <c r="F169" s="163"/>
      <c r="G169" s="163"/>
    </row>
    <row r="170" spans="1:7" x14ac:dyDescent="0.2">
      <c r="E170" s="123"/>
    </row>
    <row r="171" spans="1:7" x14ac:dyDescent="0.2">
      <c r="E171" s="123"/>
    </row>
    <row r="172" spans="1:7" x14ac:dyDescent="0.2">
      <c r="E172" s="123"/>
    </row>
    <row r="173" spans="1:7" x14ac:dyDescent="0.2">
      <c r="E173" s="123"/>
    </row>
    <row r="174" spans="1:7" x14ac:dyDescent="0.2">
      <c r="E174" s="123"/>
    </row>
    <row r="175" spans="1:7" x14ac:dyDescent="0.2">
      <c r="E175" s="123"/>
    </row>
    <row r="176" spans="1:7" x14ac:dyDescent="0.2">
      <c r="E176" s="123"/>
    </row>
    <row r="177" spans="5:5" x14ac:dyDescent="0.2">
      <c r="E177" s="123"/>
    </row>
    <row r="178" spans="5:5" x14ac:dyDescent="0.2">
      <c r="E178" s="123"/>
    </row>
    <row r="179" spans="5:5" x14ac:dyDescent="0.2">
      <c r="E179" s="123"/>
    </row>
    <row r="180" spans="5:5" x14ac:dyDescent="0.2">
      <c r="E180" s="123"/>
    </row>
    <row r="181" spans="5:5" x14ac:dyDescent="0.2">
      <c r="E181" s="123"/>
    </row>
    <row r="182" spans="5:5" x14ac:dyDescent="0.2">
      <c r="E182" s="123"/>
    </row>
    <row r="183" spans="5:5" x14ac:dyDescent="0.2">
      <c r="E183" s="123"/>
    </row>
    <row r="184" spans="5:5" x14ac:dyDescent="0.2">
      <c r="E184" s="123"/>
    </row>
    <row r="185" spans="5:5" x14ac:dyDescent="0.2">
      <c r="E185" s="123"/>
    </row>
    <row r="186" spans="5:5" x14ac:dyDescent="0.2">
      <c r="E186" s="123"/>
    </row>
    <row r="187" spans="5:5" x14ac:dyDescent="0.2">
      <c r="E187" s="123"/>
    </row>
    <row r="188" spans="5:5" x14ac:dyDescent="0.2">
      <c r="E188" s="123"/>
    </row>
    <row r="189" spans="5:5" x14ac:dyDescent="0.2">
      <c r="E189" s="123"/>
    </row>
    <row r="190" spans="5:5" x14ac:dyDescent="0.2">
      <c r="E190" s="123"/>
    </row>
    <row r="191" spans="5:5" x14ac:dyDescent="0.2">
      <c r="E191" s="123"/>
    </row>
    <row r="192" spans="5:5" x14ac:dyDescent="0.2">
      <c r="E192" s="123"/>
    </row>
    <row r="193" spans="1:7" x14ac:dyDescent="0.2">
      <c r="E193" s="123"/>
    </row>
    <row r="194" spans="1:7" x14ac:dyDescent="0.2">
      <c r="E194" s="123"/>
    </row>
    <row r="195" spans="1:7" x14ac:dyDescent="0.2">
      <c r="E195" s="123"/>
    </row>
    <row r="196" spans="1:7" x14ac:dyDescent="0.2">
      <c r="E196" s="123"/>
    </row>
    <row r="197" spans="1:7" x14ac:dyDescent="0.2">
      <c r="E197" s="123"/>
    </row>
    <row r="198" spans="1:7" x14ac:dyDescent="0.2">
      <c r="E198" s="123"/>
    </row>
    <row r="199" spans="1:7" x14ac:dyDescent="0.2">
      <c r="E199" s="123"/>
    </row>
    <row r="200" spans="1:7" x14ac:dyDescent="0.2">
      <c r="E200" s="123"/>
    </row>
    <row r="201" spans="1:7" x14ac:dyDescent="0.2">
      <c r="A201" s="164"/>
      <c r="B201" s="164"/>
    </row>
    <row r="202" spans="1:7" x14ac:dyDescent="0.2">
      <c r="A202" s="163"/>
      <c r="B202" s="163"/>
      <c r="C202" s="166"/>
      <c r="D202" s="166"/>
      <c r="E202" s="167"/>
      <c r="F202" s="166"/>
      <c r="G202" s="168"/>
    </row>
    <row r="203" spans="1:7" x14ac:dyDescent="0.2">
      <c r="A203" s="169"/>
      <c r="B203" s="169"/>
      <c r="C203" s="163"/>
      <c r="D203" s="163"/>
      <c r="E203" s="170"/>
      <c r="F203" s="163"/>
      <c r="G203" s="163"/>
    </row>
    <row r="204" spans="1:7" x14ac:dyDescent="0.2">
      <c r="A204" s="163"/>
      <c r="B204" s="163"/>
      <c r="C204" s="163"/>
      <c r="D204" s="163"/>
      <c r="E204" s="170"/>
      <c r="F204" s="163"/>
      <c r="G204" s="163"/>
    </row>
    <row r="205" spans="1:7" x14ac:dyDescent="0.2">
      <c r="A205" s="163"/>
      <c r="B205" s="163"/>
      <c r="C205" s="163"/>
      <c r="D205" s="163"/>
      <c r="E205" s="170"/>
      <c r="F205" s="163"/>
      <c r="G205" s="163"/>
    </row>
    <row r="206" spans="1:7" x14ac:dyDescent="0.2">
      <c r="A206" s="163"/>
      <c r="B206" s="163"/>
      <c r="C206" s="163"/>
      <c r="D206" s="163"/>
      <c r="E206" s="170"/>
      <c r="F206" s="163"/>
      <c r="G206" s="163"/>
    </row>
    <row r="207" spans="1:7" x14ac:dyDescent="0.2">
      <c r="A207" s="163"/>
      <c r="B207" s="163"/>
      <c r="C207" s="163"/>
      <c r="D207" s="163"/>
      <c r="E207" s="170"/>
      <c r="F207" s="163"/>
      <c r="G207" s="163"/>
    </row>
    <row r="208" spans="1:7" x14ac:dyDescent="0.2">
      <c r="A208" s="163"/>
      <c r="B208" s="163"/>
      <c r="C208" s="163"/>
      <c r="D208" s="163"/>
      <c r="E208" s="170"/>
      <c r="F208" s="163"/>
      <c r="G208" s="163"/>
    </row>
    <row r="209" spans="1:7" x14ac:dyDescent="0.2">
      <c r="A209" s="163"/>
      <c r="B209" s="163"/>
      <c r="C209" s="163"/>
      <c r="D209" s="163"/>
      <c r="E209" s="170"/>
      <c r="F209" s="163"/>
      <c r="G209" s="163"/>
    </row>
    <row r="210" spans="1:7" x14ac:dyDescent="0.2">
      <c r="A210" s="163"/>
      <c r="B210" s="163"/>
      <c r="C210" s="163"/>
      <c r="D210" s="163"/>
      <c r="E210" s="170"/>
      <c r="F210" s="163"/>
      <c r="G210" s="163"/>
    </row>
    <row r="211" spans="1:7" x14ac:dyDescent="0.2">
      <c r="A211" s="163"/>
      <c r="B211" s="163"/>
      <c r="C211" s="163"/>
      <c r="D211" s="163"/>
      <c r="E211" s="170"/>
      <c r="F211" s="163"/>
      <c r="G211" s="163"/>
    </row>
    <row r="212" spans="1:7" x14ac:dyDescent="0.2">
      <c r="A212" s="163"/>
      <c r="B212" s="163"/>
      <c r="C212" s="163"/>
      <c r="D212" s="163"/>
      <c r="E212" s="170"/>
      <c r="F212" s="163"/>
      <c r="G212" s="163"/>
    </row>
    <row r="213" spans="1:7" x14ac:dyDescent="0.2">
      <c r="A213" s="163"/>
      <c r="B213" s="163"/>
      <c r="C213" s="163"/>
      <c r="D213" s="163"/>
      <c r="E213" s="170"/>
      <c r="F213" s="163"/>
      <c r="G213" s="163"/>
    </row>
    <row r="214" spans="1:7" x14ac:dyDescent="0.2">
      <c r="A214" s="163"/>
      <c r="B214" s="163"/>
      <c r="C214" s="163"/>
      <c r="D214" s="163"/>
      <c r="E214" s="170"/>
      <c r="F214" s="163"/>
      <c r="G214" s="163"/>
    </row>
    <row r="215" spans="1:7" x14ac:dyDescent="0.2">
      <c r="A215" s="163"/>
      <c r="B215" s="163"/>
      <c r="C215" s="163"/>
      <c r="D215" s="163"/>
      <c r="E215" s="170"/>
      <c r="F215" s="163"/>
      <c r="G215" s="163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19685039370078741" bottom="0.19685039370078741" header="0" footer="0.19685039370078741"/>
  <pageSetup paperSize="9" scale="98" orientation="portrait" horizontalDpi="300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39</vt:i4>
      </vt:variant>
    </vt:vector>
  </HeadingPairs>
  <TitlesOfParts>
    <vt:vector size="42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VRNKc</vt:lpstr>
      <vt:lpstr>VRNnazev</vt:lpstr>
      <vt:lpstr>VRNproc</vt:lpstr>
      <vt:lpstr>VRNzakl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flegl</cp:lastModifiedBy>
  <dcterms:created xsi:type="dcterms:W3CDTF">2011-11-10T09:08:23Z</dcterms:created>
  <dcterms:modified xsi:type="dcterms:W3CDTF">2011-12-07T11:48:09Z</dcterms:modified>
</cp:coreProperties>
</file>