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915" windowHeight="9375"/>
  </bookViews>
  <sheets>
    <sheet name="Krycí list" sheetId="1" r:id="rId1"/>
    <sheet name="Rekapitulace" sheetId="2" r:id="rId2"/>
    <sheet name="Položky" sheetId="3" r:id="rId3"/>
  </sheets>
  <definedNames>
    <definedName name="cisloobjektu">'Krycí list'!$A$4</definedName>
    <definedName name="cislostavby">'Krycí list'!$A$6</definedName>
    <definedName name="Datum">'Krycí list'!$B$26</definedName>
    <definedName name="Dil">Rekapitulace!$A$6</definedName>
    <definedName name="Dodavka">Rekapitulace!$G$15</definedName>
    <definedName name="Dodavka0">Položky!#REF!</definedName>
    <definedName name="HSV">Rekapitulace!$E$15</definedName>
    <definedName name="HSV0">Položky!#REF!</definedName>
    <definedName name="HZS">Rekapitulace!$I$15</definedName>
    <definedName name="HZS0">Položky!#REF!</definedName>
    <definedName name="JKSO">'Krycí list'!$F$4</definedName>
    <definedName name="MJ">'Krycí list'!$G$4</definedName>
    <definedName name="Mont">Rekapitulace!$H$15</definedName>
    <definedName name="Montaz0">Položky!#REF!</definedName>
    <definedName name="NazevDilu">Rekapitulace!$B$6</definedName>
    <definedName name="nazevobjektu">'Krycí list'!$C$4</definedName>
    <definedName name="nazevstavby">'Krycí list'!$C$6</definedName>
    <definedName name="_xlnm.Print_Titles" localSheetId="2">Položky!$1:$6</definedName>
    <definedName name="_xlnm.Print_Titles" localSheetId="1">Rekapitulace!$1:$6</definedName>
    <definedName name="Objednatel">'Krycí list'!$C$8</definedName>
    <definedName name="_xlnm.Print_Area" localSheetId="0">'Krycí list'!$A$1:$G$45</definedName>
    <definedName name="_xlnm.Print_Area" localSheetId="2">Položky!$A$1:$G$51</definedName>
    <definedName name="_xlnm.Print_Area" localSheetId="1">Rekapitulace!$A$1:$I$21</definedName>
    <definedName name="PocetMJ">'Krycí list'!$G$7</definedName>
    <definedName name="Poznamka">'Krycí list'!$B$37</definedName>
    <definedName name="Projektant">'Krycí list'!$C$7</definedName>
    <definedName name="PSV">Rekapitulace!$F$15</definedName>
    <definedName name="PSV0">Položky!#REF!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Rekapitulace!$H$21</definedName>
    <definedName name="VRNKc">Rekapitulace!$E$20</definedName>
    <definedName name="VRNnazev">Rekapitulace!$A$20</definedName>
    <definedName name="VRNproc">Rekapitulace!$F$20</definedName>
    <definedName name="VRNzakl">Rekapitulace!$G$20</definedName>
    <definedName name="Zakazka">'Krycí list'!$G$9</definedName>
    <definedName name="Zaklad22">'Krycí list'!$F$32</definedName>
    <definedName name="Zaklad5">'Krycí list'!$F$30</definedName>
    <definedName name="Zhotovitel">'Krycí list'!$E$11</definedName>
  </definedNames>
  <calcPr calcId="152511"/>
</workbook>
</file>

<file path=xl/calcChain.xml><?xml version="1.0" encoding="utf-8"?>
<calcChain xmlns="http://schemas.openxmlformats.org/spreadsheetml/2006/main">
  <c r="BE50" i="3" l="1"/>
  <c r="BC50" i="3"/>
  <c r="BB50" i="3"/>
  <c r="BA50" i="3"/>
  <c r="G50" i="3"/>
  <c r="BD50" i="3" s="1"/>
  <c r="BE49" i="3"/>
  <c r="BC49" i="3"/>
  <c r="BC51" i="3" s="1"/>
  <c r="G14" i="2" s="1"/>
  <c r="BB49" i="3"/>
  <c r="BB51" i="3" s="1"/>
  <c r="F14" i="2" s="1"/>
  <c r="BA49" i="3"/>
  <c r="G49" i="3"/>
  <c r="B14" i="2"/>
  <c r="A14" i="2"/>
  <c r="C51" i="3"/>
  <c r="BE46" i="3"/>
  <c r="BE47" i="3" s="1"/>
  <c r="I13" i="2" s="1"/>
  <c r="BD46" i="3"/>
  <c r="BC46" i="3"/>
  <c r="BC47" i="3" s="1"/>
  <c r="G13" i="2" s="1"/>
  <c r="BA46" i="3"/>
  <c r="BA47" i="3" s="1"/>
  <c r="E13" i="2" s="1"/>
  <c r="G46" i="3"/>
  <c r="G47" i="3" s="1"/>
  <c r="B13" i="2"/>
  <c r="A13" i="2"/>
  <c r="BD47" i="3"/>
  <c r="H13" i="2" s="1"/>
  <c r="C47" i="3"/>
  <c r="BE43" i="3"/>
  <c r="BE44" i="3" s="1"/>
  <c r="I12" i="2" s="1"/>
  <c r="BD43" i="3"/>
  <c r="BD44" i="3" s="1"/>
  <c r="H12" i="2" s="1"/>
  <c r="BC43" i="3"/>
  <c r="BA43" i="3"/>
  <c r="G43" i="3"/>
  <c r="BB43" i="3" s="1"/>
  <c r="BE42" i="3"/>
  <c r="BD42" i="3"/>
  <c r="BC42" i="3"/>
  <c r="BC44" i="3" s="1"/>
  <c r="G12" i="2" s="1"/>
  <c r="BA42" i="3"/>
  <c r="BA44" i="3" s="1"/>
  <c r="E12" i="2" s="1"/>
  <c r="G42" i="3"/>
  <c r="BB42" i="3" s="1"/>
  <c r="B12" i="2"/>
  <c r="A12" i="2"/>
  <c r="C44" i="3"/>
  <c r="BE39" i="3"/>
  <c r="BD39" i="3"/>
  <c r="BC39" i="3"/>
  <c r="BA39" i="3"/>
  <c r="G39" i="3"/>
  <c r="BB39" i="3" s="1"/>
  <c r="BE38" i="3"/>
  <c r="BD38" i="3"/>
  <c r="BC38" i="3"/>
  <c r="BA38" i="3"/>
  <c r="G38" i="3"/>
  <c r="BB38" i="3" s="1"/>
  <c r="BE37" i="3"/>
  <c r="BE40" i="3" s="1"/>
  <c r="I11" i="2" s="1"/>
  <c r="BD37" i="3"/>
  <c r="BC37" i="3"/>
  <c r="BA37" i="3"/>
  <c r="G37" i="3"/>
  <c r="BB37" i="3" s="1"/>
  <c r="B11" i="2"/>
  <c r="A11" i="2"/>
  <c r="C40" i="3"/>
  <c r="BE34" i="3"/>
  <c r="BD34" i="3"/>
  <c r="BC34" i="3"/>
  <c r="BA34" i="3"/>
  <c r="G34" i="3"/>
  <c r="BB34" i="3" s="1"/>
  <c r="BE33" i="3"/>
  <c r="BD33" i="3"/>
  <c r="BC33" i="3"/>
  <c r="BB33" i="3"/>
  <c r="BA33" i="3"/>
  <c r="G33" i="3"/>
  <c r="BE32" i="3"/>
  <c r="BD32" i="3"/>
  <c r="BC32" i="3"/>
  <c r="BA32" i="3"/>
  <c r="G32" i="3"/>
  <c r="BE31" i="3"/>
  <c r="BD31" i="3"/>
  <c r="BC31" i="3"/>
  <c r="BA31" i="3"/>
  <c r="G31" i="3"/>
  <c r="BB31" i="3" s="1"/>
  <c r="BE30" i="3"/>
  <c r="BD30" i="3"/>
  <c r="BC30" i="3"/>
  <c r="BA30" i="3"/>
  <c r="G30" i="3"/>
  <c r="BB30" i="3" s="1"/>
  <c r="BE29" i="3"/>
  <c r="BD29" i="3"/>
  <c r="BC29" i="3"/>
  <c r="BA29" i="3"/>
  <c r="G29" i="3"/>
  <c r="BB29" i="3" s="1"/>
  <c r="B10" i="2"/>
  <c r="A10" i="2"/>
  <c r="C35" i="3"/>
  <c r="BE26" i="3"/>
  <c r="BD26" i="3"/>
  <c r="BC26" i="3"/>
  <c r="BA26" i="3"/>
  <c r="G26" i="3"/>
  <c r="BB26" i="3" s="1"/>
  <c r="BE25" i="3"/>
  <c r="BD25" i="3"/>
  <c r="BC25" i="3"/>
  <c r="BA25" i="3"/>
  <c r="G25" i="3"/>
  <c r="BB25" i="3" s="1"/>
  <c r="BE24" i="3"/>
  <c r="BD24" i="3"/>
  <c r="BC24" i="3"/>
  <c r="BA24" i="3"/>
  <c r="G24" i="3"/>
  <c r="BB24" i="3" s="1"/>
  <c r="BE23" i="3"/>
  <c r="BD23" i="3"/>
  <c r="BC23" i="3"/>
  <c r="BA23" i="3"/>
  <c r="G23" i="3"/>
  <c r="BB23" i="3" s="1"/>
  <c r="BE22" i="3"/>
  <c r="BD22" i="3"/>
  <c r="BC22" i="3"/>
  <c r="BA22" i="3"/>
  <c r="G22" i="3"/>
  <c r="BB22" i="3" s="1"/>
  <c r="BE21" i="3"/>
  <c r="BD21" i="3"/>
  <c r="BC21" i="3"/>
  <c r="BA21" i="3"/>
  <c r="G21" i="3"/>
  <c r="BB21" i="3" s="1"/>
  <c r="BE20" i="3"/>
  <c r="BD20" i="3"/>
  <c r="BC20" i="3"/>
  <c r="BA20" i="3"/>
  <c r="G20" i="3"/>
  <c r="BB20" i="3" s="1"/>
  <c r="BE19" i="3"/>
  <c r="BD19" i="3"/>
  <c r="BC19" i="3"/>
  <c r="BA19" i="3"/>
  <c r="G19" i="3"/>
  <c r="BB19" i="3" s="1"/>
  <c r="BE18" i="3"/>
  <c r="BD18" i="3"/>
  <c r="BC18" i="3"/>
  <c r="BA18" i="3"/>
  <c r="G18" i="3"/>
  <c r="B9" i="2"/>
  <c r="A9" i="2"/>
  <c r="C27" i="3"/>
  <c r="BE15" i="3"/>
  <c r="BD15" i="3"/>
  <c r="BC15" i="3"/>
  <c r="BB15" i="3"/>
  <c r="G15" i="3"/>
  <c r="BA15" i="3" s="1"/>
  <c r="BE14" i="3"/>
  <c r="BD14" i="3"/>
  <c r="BC14" i="3"/>
  <c r="BB14" i="3"/>
  <c r="G14" i="3"/>
  <c r="BE13" i="3"/>
  <c r="BD13" i="3"/>
  <c r="BC13" i="3"/>
  <c r="BB13" i="3"/>
  <c r="G13" i="3"/>
  <c r="BA13" i="3" s="1"/>
  <c r="BE12" i="3"/>
  <c r="BD12" i="3"/>
  <c r="BC12" i="3"/>
  <c r="BB12" i="3"/>
  <c r="G12" i="3"/>
  <c r="BA12" i="3" s="1"/>
  <c r="BE11" i="3"/>
  <c r="BD11" i="3"/>
  <c r="BD16" i="3" s="1"/>
  <c r="H8" i="2" s="1"/>
  <c r="BC11" i="3"/>
  <c r="BB11" i="3"/>
  <c r="G11" i="3"/>
  <c r="BA11" i="3" s="1"/>
  <c r="B8" i="2"/>
  <c r="A8" i="2"/>
  <c r="C16" i="3"/>
  <c r="BE8" i="3"/>
  <c r="BE9" i="3" s="1"/>
  <c r="I7" i="2" s="1"/>
  <c r="BD8" i="3"/>
  <c r="BD9" i="3" s="1"/>
  <c r="H7" i="2" s="1"/>
  <c r="BC8" i="3"/>
  <c r="BB8" i="3"/>
  <c r="G8" i="3"/>
  <c r="G9" i="3" s="1"/>
  <c r="B7" i="2"/>
  <c r="A7" i="2"/>
  <c r="BC9" i="3"/>
  <c r="G7" i="2" s="1"/>
  <c r="BB9" i="3"/>
  <c r="F7" i="2" s="1"/>
  <c r="C9" i="3"/>
  <c r="C4" i="3"/>
  <c r="F3" i="3"/>
  <c r="C3" i="3"/>
  <c r="H21" i="2"/>
  <c r="G22" i="1" s="1"/>
  <c r="G21" i="1" s="1"/>
  <c r="G20" i="2"/>
  <c r="I20" i="2" s="1"/>
  <c r="C2" i="2"/>
  <c r="C1" i="2"/>
  <c r="F33" i="1"/>
  <c r="F31" i="1"/>
  <c r="G8" i="1"/>
  <c r="BD35" i="3" l="1"/>
  <c r="H10" i="2" s="1"/>
  <c r="BD40" i="3"/>
  <c r="H11" i="2" s="1"/>
  <c r="G51" i="3"/>
  <c r="F34" i="1"/>
  <c r="BB16" i="3"/>
  <c r="F8" i="2" s="1"/>
  <c r="G27" i="3"/>
  <c r="BE27" i="3"/>
  <c r="I9" i="2" s="1"/>
  <c r="BB40" i="3"/>
  <c r="F11" i="2" s="1"/>
  <c r="BC16" i="3"/>
  <c r="G8" i="2" s="1"/>
  <c r="BA27" i="3"/>
  <c r="E9" i="2" s="1"/>
  <c r="BC35" i="3"/>
  <c r="G10" i="2" s="1"/>
  <c r="BA40" i="3"/>
  <c r="E11" i="2" s="1"/>
  <c r="BD49" i="3"/>
  <c r="BD51" i="3" s="1"/>
  <c r="H14" i="2" s="1"/>
  <c r="G16" i="3"/>
  <c r="BC27" i="3"/>
  <c r="G9" i="2" s="1"/>
  <c r="G35" i="3"/>
  <c r="BC40" i="3"/>
  <c r="G11" i="2" s="1"/>
  <c r="BB44" i="3"/>
  <c r="F12" i="2" s="1"/>
  <c r="BA51" i="3"/>
  <c r="E14" i="2" s="1"/>
  <c r="BE51" i="3"/>
  <c r="I14" i="2" s="1"/>
  <c r="BE16" i="3"/>
  <c r="I8" i="2" s="1"/>
  <c r="BD27" i="3"/>
  <c r="H9" i="2" s="1"/>
  <c r="BA35" i="3"/>
  <c r="E10" i="2" s="1"/>
  <c r="BE35" i="3"/>
  <c r="I10" i="2" s="1"/>
  <c r="BB32" i="3"/>
  <c r="BB35" i="3" s="1"/>
  <c r="F10" i="2" s="1"/>
  <c r="BA8" i="3"/>
  <c r="BA9" i="3" s="1"/>
  <c r="E7" i="2" s="1"/>
  <c r="G40" i="3"/>
  <c r="G44" i="3"/>
  <c r="BA14" i="3"/>
  <c r="BA16" i="3" s="1"/>
  <c r="E8" i="2" s="1"/>
  <c r="BB18" i="3"/>
  <c r="BB27" i="3" s="1"/>
  <c r="F9" i="2" s="1"/>
  <c r="BB46" i="3"/>
  <c r="BB47" i="3" s="1"/>
  <c r="F13" i="2" s="1"/>
  <c r="I15" i="2" l="1"/>
  <c r="C20" i="1" s="1"/>
  <c r="H15" i="2"/>
  <c r="C15" i="1" s="1"/>
  <c r="G15" i="2"/>
  <c r="C14" i="1" s="1"/>
  <c r="E15" i="2"/>
  <c r="C16" i="1" s="1"/>
  <c r="F15" i="2"/>
  <c r="C17" i="1" s="1"/>
  <c r="C18" i="1" l="1"/>
  <c r="C21" i="1" s="1"/>
  <c r="C22" i="1" s="1"/>
</calcChain>
</file>

<file path=xl/sharedStrings.xml><?xml version="1.0" encoding="utf-8"?>
<sst xmlns="http://schemas.openxmlformats.org/spreadsheetml/2006/main" count="211" uniqueCount="150">
  <si>
    <t>KRYCÍ LIST ROZPOČTU</t>
  </si>
  <si>
    <t>Objekt :</t>
  </si>
  <si>
    <t>Název objektu :</t>
  </si>
  <si>
    <t xml:space="preserve"> </t>
  </si>
  <si>
    <t>Stavba :</t>
  </si>
  <si>
    <t>Název stavby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</si>
  <si>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</si>
  <si>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</si>
  <si>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</si>
  <si>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</si>
  <si>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</si>
  <si>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</si>
  <si>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</si>
  <si>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</si>
  <si>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</si>
  <si>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</si>
  <si>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</si>
  <si>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</si>
  <si>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</si>
  <si>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</si>
  <si>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</si>
  <si>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</si>
  <si>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</si>
  <si>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</si>
  <si>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</si>
  <si>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</si>
  <si>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</si>
  <si>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</si>
  <si>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</si>
  <si>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</si>
  <si>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</si>
  <si>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</si>
  <si>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</si>
  <si>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</si>
  <si>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</si>
  <si>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</si>
  <si>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</si>
  <si>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</si>
  <si>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</si>
  <si>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</si>
  <si>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</si>
  <si>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</si>
  <si>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</si>
  <si>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</si>
  <si>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</si>
  <si>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</si>
  <si>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</si>
  <si>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</si>
  <si>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</si>
  <si>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</si>
  <si>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</si>
  <si>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</si>
  <si>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</si>
  <si>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</si>
  <si>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</si>
  <si>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</si>
  <si>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</si>
  <si>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</si>
  <si>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</si>
  <si>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</si>
  <si>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</si>
  <si>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</si>
  <si>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</si>
  <si>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</si>
  <si>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Celkem za</t>
  </si>
  <si>
    <t>2</t>
  </si>
  <si>
    <t>Základy,zvláštní zakládání</t>
  </si>
  <si>
    <t>278 31-0020.RAB</t>
  </si>
  <si>
    <t>Základy pod stroje a zařízení z betonu C 12/15 půdorys do 1,00 m2, kompletní provedení</t>
  </si>
  <si>
    <t>m3</t>
  </si>
  <si>
    <t>3</t>
  </si>
  <si>
    <t>Svislé a kompletní konstrukce</t>
  </si>
  <si>
    <t>314 84-3306.R00</t>
  </si>
  <si>
    <t xml:space="preserve">Koleno 30° nerez, d 250/1mm </t>
  </si>
  <si>
    <t>kus</t>
  </si>
  <si>
    <t>314 84-3206.R99</t>
  </si>
  <si>
    <t xml:space="preserve">montáž odkouření </t>
  </si>
  <si>
    <t>bm</t>
  </si>
  <si>
    <t>314 84-3366.R99</t>
  </si>
  <si>
    <t xml:space="preserve">Koleno 90°;nerez d 250/1mm </t>
  </si>
  <si>
    <t>314 84-3426.R99</t>
  </si>
  <si>
    <t xml:space="preserve">Komínový díl 1500 mmnerez d 250/1mm </t>
  </si>
  <si>
    <t>314 84-3466.R99</t>
  </si>
  <si>
    <t xml:space="preserve">Komínový díl 450 mm nerez d 250/1mm </t>
  </si>
  <si>
    <t>723</t>
  </si>
  <si>
    <t>Vnitřní plynovod</t>
  </si>
  <si>
    <t>723 12-0202.R00</t>
  </si>
  <si>
    <t xml:space="preserve">Potrubí ocelové závitové černé svařované DN 15 </t>
  </si>
  <si>
    <t>m</t>
  </si>
  <si>
    <t>723 12-0204.R00</t>
  </si>
  <si>
    <t xml:space="preserve">Potrubí ocelové závitové černé svařované DN 25 </t>
  </si>
  <si>
    <t>723 12-0206.R00</t>
  </si>
  <si>
    <t xml:space="preserve">Potrubí ocelové závitové černé svařované DN 40 </t>
  </si>
  <si>
    <t>723 23-9105.R00</t>
  </si>
  <si>
    <t xml:space="preserve">Montáž plynovodních armatur, 2 závity, G 6/4 </t>
  </si>
  <si>
    <t>998 72-3101.R00</t>
  </si>
  <si>
    <t xml:space="preserve">Přesun hmot pro vnitřní plynovod, výšky do 6 m </t>
  </si>
  <si>
    <t>t</t>
  </si>
  <si>
    <t>723 23-9105.R99</t>
  </si>
  <si>
    <t xml:space="preserve">DOD plynovodních armatur, 2 závity, G 6/4 </t>
  </si>
  <si>
    <t>998 72-3299.R99</t>
  </si>
  <si>
    <t xml:space="preserve">tlaková zkouška a revize plynovodu </t>
  </si>
  <si>
    <t>kpl</t>
  </si>
  <si>
    <t>723 19-0914.R00</t>
  </si>
  <si>
    <t xml:space="preserve">Navaření odbočky na plynové potrubí DN 25 </t>
  </si>
  <si>
    <t>723 19-0907.R00</t>
  </si>
  <si>
    <t xml:space="preserve">Odvzdušnění a napuštění plynového potrubí </t>
  </si>
  <si>
    <t>731</t>
  </si>
  <si>
    <t>Kotelny</t>
  </si>
  <si>
    <t>731 13-9617.R00</t>
  </si>
  <si>
    <t xml:space="preserve">Montáž lit.kotle teplov., </t>
  </si>
  <si>
    <t>soubor</t>
  </si>
  <si>
    <t>731 13-9617.R99</t>
  </si>
  <si>
    <t>DOD-kotel litinový, nízkoteplotní, atm hořák. 110kW, články</t>
  </si>
  <si>
    <t>731 10-0841.R00</t>
  </si>
  <si>
    <t xml:space="preserve">Demontáž kotle litinového </t>
  </si>
  <si>
    <t>998 73-1101.R00</t>
  </si>
  <si>
    <t xml:space="preserve">Přesun hmot pro kotelny, výšky do 6 m </t>
  </si>
  <si>
    <t>731 15-9215.R99</t>
  </si>
  <si>
    <t xml:space="preserve">regulace kotle lit kask. hlídání stavu, havar.term </t>
  </si>
  <si>
    <t>998 73-1193.R00</t>
  </si>
  <si>
    <t xml:space="preserve">Příplatek zvětšený přesun, kotelny do 500 m </t>
  </si>
  <si>
    <t>733</t>
  </si>
  <si>
    <t>Rozvod potrubí</t>
  </si>
  <si>
    <t>733 11-1108.R00</t>
  </si>
  <si>
    <t xml:space="preserve">Potrubí závitové bezešvé běžné nízkotlaké DN 50 </t>
  </si>
  <si>
    <t>733 19-0108.R00</t>
  </si>
  <si>
    <t xml:space="preserve">Tlaková zkouška potrubí ocel.závitového DN 50 </t>
  </si>
  <si>
    <t>998 73-3101.R00</t>
  </si>
  <si>
    <t xml:space="preserve">Přesun hmot pro rozvody potrubí, výšky do 6 m </t>
  </si>
  <si>
    <t>734</t>
  </si>
  <si>
    <t>Armatury</t>
  </si>
  <si>
    <t>734 10-9114.R00</t>
  </si>
  <si>
    <t xml:space="preserve">Montáž přírub. armatur, 2 příruby, PN 0,6, DN 50 </t>
  </si>
  <si>
    <t>734 10-9114.R99</t>
  </si>
  <si>
    <t xml:space="preserve">demontáž přírub. armatur, 2 příruby, PN 0,6, DN 50 </t>
  </si>
  <si>
    <t>783</t>
  </si>
  <si>
    <t>Nátěry</t>
  </si>
  <si>
    <t>783 42-4340.R00</t>
  </si>
  <si>
    <t xml:space="preserve">Nátěr syntet. potrubí do DN 50 mm  Z+2x +1x email </t>
  </si>
  <si>
    <t>M21</t>
  </si>
  <si>
    <t>Elektromontáže</t>
  </si>
  <si>
    <t>210 19-0054.R99</t>
  </si>
  <si>
    <t xml:space="preserve">odpojení a zapojení kotle, skřín regulace </t>
  </si>
  <si>
    <t>210 19-0001.R99</t>
  </si>
  <si>
    <t>přívod kabel dálk.přenosu UTP, vč. zásuvky a napojení do switch, lišta, po zdi vč.prostupů</t>
  </si>
  <si>
    <t>ČŠI Praha - Fráni Šrámka 37, 150 21 Praha 5</t>
  </si>
  <si>
    <t>Výměna kotlů 2014</t>
  </si>
  <si>
    <t>ČŠI-S-59/14-G40</t>
  </si>
  <si>
    <t>ČŠIG-258/14-G40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</si>
</sst>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#,##0\ &quot;Kč&quot;"/>
    <numFmt numFmtId="166" formatCode="0.0"/>
  </numFmts>
  <fonts count="20" x14ac:knownFonts="1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 CE"/>
    </font>
    <font>
      <i/>
      <sz val="8"/>
      <name val="Arial CE"/>
      <family val="2"/>
      <charset val="238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97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2" fillId="2" borderId="5" xfId="0" applyNumberFormat="1" applyFont="1" applyFill="1" applyBorder="1"/>
    <xf numFmtId="49" fontId="0" fillId="2" borderId="6" xfId="0" applyNumberForma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 applyAlignment="1">
      <alignment horizontal="left"/>
    </xf>
    <xf numFmtId="0" fontId="0" fillId="0" borderId="11" xfId="0" applyNumberFormat="1" applyBorder="1"/>
    <xf numFmtId="0" fontId="0" fillId="0" borderId="10" xfId="0" applyNumberFormat="1" applyBorder="1"/>
    <xf numFmtId="0" fontId="0" fillId="0" borderId="12" xfId="0" applyNumberFormat="1" applyBorder="1"/>
    <xf numFmtId="0" fontId="0" fillId="0" borderId="0" xfId="0" applyNumberFormat="1"/>
    <xf numFmtId="3" fontId="0" fillId="0" borderId="12" xfId="0" applyNumberFormat="1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0" fillId="0" borderId="13" xfId="0" applyBorder="1"/>
    <xf numFmtId="3" fontId="0" fillId="0" borderId="0" xfId="0" applyNumberFormat="1"/>
    <xf numFmtId="0" fontId="1" fillId="0" borderId="22" xfId="0" applyFont="1" applyBorder="1" applyAlignment="1">
      <alignment horizontal="centerContinuous" vertical="center"/>
    </xf>
    <xf numFmtId="0" fontId="6" fillId="0" borderId="23" xfId="0" applyFont="1" applyBorder="1" applyAlignment="1">
      <alignment horizontal="centerContinuous" vertical="center"/>
    </xf>
    <xf numFmtId="0" fontId="0" fillId="0" borderId="23" xfId="0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5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centerContinuous"/>
    </xf>
    <xf numFmtId="0" fontId="5" fillId="0" borderId="26" xfId="0" applyFont="1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/>
    <xf numFmtId="0" fontId="0" fillId="0" borderId="20" xfId="0" applyBorder="1"/>
    <xf numFmtId="3" fontId="0" fillId="0" borderId="29" xfId="0" applyNumberFormat="1" applyBorder="1"/>
    <xf numFmtId="0" fontId="0" fillId="0" borderId="30" xfId="0" applyBorder="1"/>
    <xf numFmtId="3" fontId="0" fillId="0" borderId="31" xfId="0" applyNumberFormat="1" applyBorder="1"/>
    <xf numFmtId="0" fontId="0" fillId="0" borderId="32" xfId="0" applyBorder="1"/>
    <xf numFmtId="3" fontId="0" fillId="0" borderId="14" xfId="0" applyNumberFormat="1" applyBorder="1"/>
    <xf numFmtId="0" fontId="0" fillId="0" borderId="15" xfId="0" applyBorder="1"/>
    <xf numFmtId="0" fontId="0" fillId="0" borderId="33" xfId="0" applyBorder="1"/>
    <xf numFmtId="0" fontId="0" fillId="0" borderId="34" xfId="0" applyBorder="1"/>
    <xf numFmtId="0" fontId="7" fillId="0" borderId="16" xfId="0" applyFont="1" applyBorder="1"/>
    <xf numFmtId="3" fontId="0" fillId="0" borderId="35" xfId="0" applyNumberFormat="1" applyBorder="1"/>
    <xf numFmtId="0" fontId="0" fillId="0" borderId="36" xfId="0" applyBorder="1"/>
    <xf numFmtId="3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11" xfId="0" applyNumberFormat="1" applyBorder="1" applyAlignment="1">
      <alignment horizontal="right"/>
    </xf>
    <xf numFmtId="165" fontId="0" fillId="0" borderId="14" xfId="0" applyNumberFormat="1" applyBorder="1"/>
    <xf numFmtId="165" fontId="0" fillId="0" borderId="0" xfId="0" applyNumberFormat="1" applyBorder="1"/>
    <xf numFmtId="0" fontId="6" fillId="0" borderId="36" xfId="0" applyFont="1" applyFill="1" applyBorder="1"/>
    <xf numFmtId="0" fontId="6" fillId="0" borderId="37" xfId="0" applyFont="1" applyFill="1" applyBorder="1"/>
    <xf numFmtId="0" fontId="6" fillId="0" borderId="40" xfId="0" applyFont="1" applyFill="1" applyBorder="1"/>
    <xf numFmtId="165" fontId="6" fillId="0" borderId="37" xfId="0" applyNumberFormat="1" applyFont="1" applyFill="1" applyBorder="1"/>
    <xf numFmtId="0" fontId="6" fillId="0" borderId="41" xfId="0" applyFont="1" applyFill="1" applyBorder="1"/>
    <xf numFmtId="0" fontId="6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3" fillId="0" borderId="44" xfId="1" applyFont="1" applyBorder="1"/>
    <xf numFmtId="0" fontId="9" fillId="0" borderId="44" xfId="1" applyBorder="1"/>
    <xf numFmtId="0" fontId="9" fillId="0" borderId="44" xfId="1" applyBorder="1" applyAlignment="1">
      <alignment horizontal="right"/>
    </xf>
    <xf numFmtId="0" fontId="9" fillId="0" borderId="44" xfId="1" applyFont="1" applyBorder="1"/>
    <xf numFmtId="0" fontId="0" fillId="0" borderId="44" xfId="0" applyNumberFormat="1" applyBorder="1" applyAlignment="1">
      <alignment horizontal="left"/>
    </xf>
    <xf numFmtId="0" fontId="0" fillId="0" borderId="45" xfId="0" applyNumberFormat="1" applyBorder="1"/>
    <xf numFmtId="0" fontId="3" fillId="0" borderId="48" xfId="1" applyFont="1" applyBorder="1"/>
    <xf numFmtId="0" fontId="9" fillId="0" borderId="48" xfId="1" applyBorder="1"/>
    <xf numFmtId="0" fontId="9" fillId="0" borderId="48" xfId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49" fontId="5" fillId="0" borderId="25" xfId="0" applyNumberFormat="1" applyFont="1" applyFill="1" applyBorder="1"/>
    <xf numFmtId="0" fontId="5" fillId="0" borderId="26" xfId="0" applyFont="1" applyFill="1" applyBorder="1"/>
    <xf numFmtId="0" fontId="5" fillId="0" borderId="27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0" fillId="0" borderId="0" xfId="0" applyFont="1" applyFill="1" applyBorder="1"/>
    <xf numFmtId="0" fontId="0" fillId="0" borderId="0" xfId="0" applyFill="1" applyBorder="1"/>
    <xf numFmtId="3" fontId="7" fillId="0" borderId="7" xfId="0" applyNumberFormat="1" applyFont="1" applyFill="1" applyBorder="1"/>
    <xf numFmtId="0" fontId="5" fillId="0" borderId="25" xfId="0" applyFont="1" applyFill="1" applyBorder="1"/>
    <xf numFmtId="3" fontId="5" fillId="0" borderId="27" xfId="0" applyNumberFormat="1" applyFont="1" applyFill="1" applyBorder="1"/>
    <xf numFmtId="3" fontId="5" fillId="0" borderId="50" xfId="0" applyNumberFormat="1" applyFont="1" applyFill="1" applyBorder="1"/>
    <xf numFmtId="3" fontId="5" fillId="0" borderId="51" xfId="0" applyNumberFormat="1" applyFont="1" applyFill="1" applyBorder="1"/>
    <xf numFmtId="3" fontId="5" fillId="0" borderId="52" xfId="0" applyNumberFormat="1" applyFont="1" applyFill="1" applyBorder="1"/>
    <xf numFmtId="0" fontId="5" fillId="0" borderId="0" xfId="0" applyFont="1"/>
    <xf numFmtId="0" fontId="1" fillId="0" borderId="0" xfId="0" applyFont="1" applyFill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0" fontId="0" fillId="0" borderId="0" xfId="0" applyFill="1"/>
    <xf numFmtId="0" fontId="11" fillId="0" borderId="30" xfId="0" applyFont="1" applyFill="1" applyBorder="1"/>
    <xf numFmtId="0" fontId="11" fillId="0" borderId="31" xfId="0" applyFont="1" applyFill="1" applyBorder="1"/>
    <xf numFmtId="0" fontId="0" fillId="0" borderId="55" xfId="0" applyFill="1" applyBorder="1"/>
    <xf numFmtId="0" fontId="11" fillId="0" borderId="56" xfId="0" applyFont="1" applyFill="1" applyBorder="1" applyAlignment="1">
      <alignment horizontal="right"/>
    </xf>
    <xf numFmtId="0" fontId="11" fillId="0" borderId="31" xfId="0" applyFont="1" applyFill="1" applyBorder="1" applyAlignment="1">
      <alignment horizontal="right"/>
    </xf>
    <xf numFmtId="0" fontId="11" fillId="0" borderId="32" xfId="0" applyFont="1" applyFill="1" applyBorder="1" applyAlignment="1">
      <alignment horizontal="center"/>
    </xf>
    <xf numFmtId="4" fontId="12" fillId="0" borderId="31" xfId="0" applyNumberFormat="1" applyFont="1" applyFill="1" applyBorder="1" applyAlignment="1">
      <alignment horizontal="right"/>
    </xf>
    <xf numFmtId="4" fontId="12" fillId="0" borderId="55" xfId="0" applyNumberFormat="1" applyFont="1" applyFill="1" applyBorder="1" applyAlignment="1">
      <alignment horizontal="right"/>
    </xf>
    <xf numFmtId="0" fontId="7" fillId="0" borderId="34" xfId="0" applyFont="1" applyFill="1" applyBorder="1"/>
    <xf numFmtId="0" fontId="7" fillId="0" borderId="20" xfId="0" applyFont="1" applyFill="1" applyBorder="1"/>
    <xf numFmtId="0" fontId="7" fillId="0" borderId="21" xfId="0" applyFont="1" applyFill="1" applyBorder="1"/>
    <xf numFmtId="3" fontId="7" fillId="0" borderId="33" xfId="0" applyNumberFormat="1" applyFont="1" applyFill="1" applyBorder="1" applyAlignment="1">
      <alignment horizontal="right"/>
    </xf>
    <xf numFmtId="166" fontId="7" fillId="0" borderId="57" xfId="0" applyNumberFormat="1" applyFont="1" applyFill="1" applyBorder="1" applyAlignment="1">
      <alignment horizontal="right"/>
    </xf>
    <xf numFmtId="3" fontId="7" fillId="0" borderId="58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3" fontId="7" fillId="0" borderId="21" xfId="0" applyNumberFormat="1" applyFont="1" applyFill="1" applyBorder="1" applyAlignment="1">
      <alignment horizontal="right"/>
    </xf>
    <xf numFmtId="0" fontId="0" fillId="0" borderId="36" xfId="0" applyFill="1" applyBorder="1"/>
    <xf numFmtId="0" fontId="5" fillId="0" borderId="37" xfId="0" applyFont="1" applyFill="1" applyBorder="1"/>
    <xf numFmtId="0" fontId="0" fillId="0" borderId="37" xfId="0" applyFill="1" applyBorder="1"/>
    <xf numFmtId="4" fontId="0" fillId="0" borderId="59" xfId="0" applyNumberFormat="1" applyFill="1" applyBorder="1"/>
    <xf numFmtId="4" fontId="0" fillId="0" borderId="36" xfId="0" applyNumberFormat="1" applyFill="1" applyBorder="1"/>
    <xf numFmtId="4" fontId="0" fillId="0" borderId="37" xfId="0" applyNumberFormat="1" applyFill="1" applyBorder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9" fillId="0" borderId="0" xfId="1"/>
    <xf numFmtId="0" fontId="9" fillId="0" borderId="0" xfId="1" applyFill="1"/>
    <xf numFmtId="0" fontId="14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right"/>
    </xf>
    <xf numFmtId="0" fontId="3" fillId="0" borderId="44" xfId="1" applyFont="1" applyFill="1" applyBorder="1"/>
    <xf numFmtId="0" fontId="9" fillId="0" borderId="44" xfId="1" applyFill="1" applyBorder="1"/>
    <xf numFmtId="0" fontId="10" fillId="0" borderId="44" xfId="1" applyFont="1" applyFill="1" applyBorder="1" applyAlignment="1">
      <alignment horizontal="right"/>
    </xf>
    <xf numFmtId="0" fontId="9" fillId="0" borderId="44" xfId="1" applyFill="1" applyBorder="1" applyAlignment="1">
      <alignment horizontal="left"/>
    </xf>
    <xf numFmtId="0" fontId="9" fillId="0" borderId="45" xfId="1" applyFill="1" applyBorder="1"/>
    <xf numFmtId="0" fontId="3" fillId="0" borderId="48" xfId="1" applyFont="1" applyFill="1" applyBorder="1"/>
    <xf numFmtId="0" fontId="9" fillId="0" borderId="48" xfId="1" applyFill="1" applyBorder="1"/>
    <xf numFmtId="0" fontId="10" fillId="0" borderId="0" xfId="1" applyFont="1" applyFill="1"/>
    <xf numFmtId="0" fontId="9" fillId="0" borderId="0" xfId="1" applyFont="1" applyFill="1"/>
    <xf numFmtId="0" fontId="9" fillId="0" borderId="0" xfId="1" applyFill="1" applyAlignment="1">
      <alignment horizontal="right"/>
    </xf>
    <xf numFmtId="0" fontId="9" fillId="0" borderId="0" xfId="1" applyFill="1" applyAlignment="1"/>
    <xf numFmtId="49" fontId="4" fillId="0" borderId="57" xfId="1" applyNumberFormat="1" applyFont="1" applyFill="1" applyBorder="1"/>
    <xf numFmtId="0" fontId="4" fillId="0" borderId="15" xfId="1" applyFont="1" applyFill="1" applyBorder="1" applyAlignment="1">
      <alignment horizontal="center"/>
    </xf>
    <xf numFmtId="0" fontId="4" fillId="0" borderId="15" xfId="1" applyNumberFormat="1" applyFont="1" applyFill="1" applyBorder="1" applyAlignment="1">
      <alignment horizontal="center"/>
    </xf>
    <xf numFmtId="0" fontId="4" fillId="0" borderId="57" xfId="1" applyFont="1" applyFill="1" applyBorder="1" applyAlignment="1">
      <alignment horizontal="center"/>
    </xf>
    <xf numFmtId="0" fontId="5" fillId="0" borderId="53" xfId="1" applyFont="1" applyFill="1" applyBorder="1" applyAlignment="1">
      <alignment horizontal="center"/>
    </xf>
    <xf numFmtId="49" fontId="5" fillId="0" borderId="53" xfId="1" applyNumberFormat="1" applyFont="1" applyFill="1" applyBorder="1" applyAlignment="1">
      <alignment horizontal="left"/>
    </xf>
    <xf numFmtId="0" fontId="5" fillId="0" borderId="53" xfId="1" applyFont="1" applyFill="1" applyBorder="1"/>
    <xf numFmtId="0" fontId="9" fillId="0" borderId="53" xfId="1" applyFill="1" applyBorder="1" applyAlignment="1">
      <alignment horizontal="center"/>
    </xf>
    <xf numFmtId="0" fontId="9" fillId="0" borderId="53" xfId="1" applyNumberFormat="1" applyFill="1" applyBorder="1" applyAlignment="1">
      <alignment horizontal="right"/>
    </xf>
    <xf numFmtId="0" fontId="9" fillId="0" borderId="53" xfId="1" applyNumberFormat="1" applyFill="1" applyBorder="1"/>
    <xf numFmtId="0" fontId="9" fillId="0" borderId="0" xfId="1" applyNumberFormat="1"/>
    <xf numFmtId="0" fontId="16" fillId="0" borderId="0" xfId="1" applyFont="1"/>
    <xf numFmtId="0" fontId="7" fillId="0" borderId="53" xfId="1" applyFont="1" applyFill="1" applyBorder="1" applyAlignment="1">
      <alignment horizontal="center"/>
    </xf>
    <xf numFmtId="49" fontId="8" fillId="0" borderId="53" xfId="1" applyNumberFormat="1" applyFont="1" applyFill="1" applyBorder="1" applyAlignment="1">
      <alignment horizontal="left"/>
    </xf>
    <xf numFmtId="0" fontId="8" fillId="0" borderId="53" xfId="1" applyFont="1" applyFill="1" applyBorder="1" applyAlignment="1">
      <alignment wrapText="1"/>
    </xf>
    <xf numFmtId="49" fontId="17" fillId="0" borderId="53" xfId="1" applyNumberFormat="1" applyFont="1" applyFill="1" applyBorder="1" applyAlignment="1">
      <alignment horizontal="center" shrinkToFit="1"/>
    </xf>
    <xf numFmtId="4" fontId="17" fillId="0" borderId="53" xfId="1" applyNumberFormat="1" applyFont="1" applyFill="1" applyBorder="1" applyAlignment="1">
      <alignment horizontal="right"/>
    </xf>
    <xf numFmtId="4" fontId="17" fillId="0" borderId="53" xfId="1" applyNumberFormat="1" applyFont="1" applyFill="1" applyBorder="1"/>
    <xf numFmtId="0" fontId="9" fillId="0" borderId="60" xfId="1" applyFill="1" applyBorder="1" applyAlignment="1">
      <alignment horizontal="center"/>
    </xf>
    <xf numFmtId="49" fontId="3" fillId="0" borderId="60" xfId="1" applyNumberFormat="1" applyFont="1" applyFill="1" applyBorder="1" applyAlignment="1">
      <alignment horizontal="left"/>
    </xf>
    <xf numFmtId="0" fontId="3" fillId="0" borderId="60" xfId="1" applyFont="1" applyFill="1" applyBorder="1"/>
    <xf numFmtId="4" fontId="9" fillId="0" borderId="60" xfId="1" applyNumberFormat="1" applyFill="1" applyBorder="1" applyAlignment="1">
      <alignment horizontal="right"/>
    </xf>
    <xf numFmtId="4" fontId="5" fillId="0" borderId="60" xfId="1" applyNumberFormat="1" applyFont="1" applyFill="1" applyBorder="1"/>
    <xf numFmtId="3" fontId="9" fillId="0" borderId="0" xfId="1" applyNumberFormat="1"/>
    <xf numFmtId="0" fontId="9" fillId="0" borderId="0" xfId="1" applyBorder="1"/>
    <xf numFmtId="0" fontId="18" fillId="0" borderId="0" xfId="1" applyFont="1" applyAlignment="1"/>
    <xf numFmtId="0" fontId="9" fillId="0" borderId="0" xfId="1" applyAlignment="1">
      <alignment horizontal="right"/>
    </xf>
    <xf numFmtId="0" fontId="19" fillId="0" borderId="0" xfId="1" applyFont="1" applyBorder="1"/>
    <xf numFmtId="3" fontId="19" fillId="0" borderId="0" xfId="1" applyNumberFormat="1" applyFont="1" applyBorder="1" applyAlignment="1">
      <alignment horizontal="right"/>
    </xf>
    <xf numFmtId="4" fontId="19" fillId="0" borderId="0" xfId="1" applyNumberFormat="1" applyFont="1" applyBorder="1"/>
    <xf numFmtId="0" fontId="18" fillId="0" borderId="0" xfId="1" applyFont="1" applyBorder="1" applyAlignment="1"/>
    <xf numFmtId="0" fontId="9" fillId="0" borderId="0" xfId="1" applyBorder="1" applyAlignment="1">
      <alignment horizontal="right"/>
    </xf>
    <xf numFmtId="49" fontId="10" fillId="0" borderId="5" xfId="0" applyNumberFormat="1" applyFont="1" applyFill="1" applyBorder="1"/>
    <xf numFmtId="3" fontId="7" fillId="0" borderId="6" xfId="0" applyNumberFormat="1" applyFont="1" applyFill="1" applyBorder="1"/>
    <xf numFmtId="3" fontId="7" fillId="0" borderId="53" xfId="0" applyNumberFormat="1" applyFont="1" applyFill="1" applyBorder="1"/>
    <xf numFmtId="3" fontId="7" fillId="0" borderId="54" xfId="0" applyNumberFormat="1" applyFont="1" applyFill="1" applyBorder="1"/>
    <xf numFmtId="0" fontId="0" fillId="0" borderId="0" xfId="0" applyAlignment="1">
      <alignment horizontal="left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42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9" fillId="0" borderId="46" xfId="1" applyFont="1" applyBorder="1" applyAlignment="1">
      <alignment horizontal="center"/>
    </xf>
    <xf numFmtId="0" fontId="9" fillId="0" borderId="47" xfId="1" applyFont="1" applyBorder="1" applyAlignment="1">
      <alignment horizontal="center"/>
    </xf>
    <xf numFmtId="0" fontId="9" fillId="0" borderId="48" xfId="1" applyFont="1" applyBorder="1" applyAlignment="1">
      <alignment horizontal="left"/>
    </xf>
    <xf numFmtId="0" fontId="9" fillId="0" borderId="49" xfId="1" applyFont="1" applyBorder="1" applyAlignment="1">
      <alignment horizontal="left"/>
    </xf>
    <xf numFmtId="3" fontId="5" fillId="0" borderId="37" xfId="0" applyNumberFormat="1" applyFont="1" applyFill="1" applyBorder="1" applyAlignment="1">
      <alignment horizontal="right"/>
    </xf>
    <xf numFmtId="3" fontId="5" fillId="0" borderId="59" xfId="0" applyNumberFormat="1" applyFont="1" applyFill="1" applyBorder="1" applyAlignment="1">
      <alignment horizontal="right"/>
    </xf>
    <xf numFmtId="0" fontId="13" fillId="0" borderId="0" xfId="1" applyFont="1" applyAlignment="1">
      <alignment horizontal="center"/>
    </xf>
    <xf numFmtId="0" fontId="9" fillId="0" borderId="42" xfId="1" applyFont="1" applyFill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49" fontId="9" fillId="0" borderId="46" xfId="1" applyNumberFormat="1" applyFont="1" applyFill="1" applyBorder="1" applyAlignment="1">
      <alignment horizontal="center"/>
    </xf>
    <xf numFmtId="0" fontId="9" fillId="0" borderId="47" xfId="1" applyFont="1" applyFill="1" applyBorder="1" applyAlignment="1">
      <alignment horizontal="center"/>
    </xf>
    <xf numFmtId="0" fontId="9" fillId="0" borderId="48" xfId="1" applyFill="1" applyBorder="1" applyAlignment="1">
      <alignment horizontal="center" shrinkToFit="1"/>
    </xf>
    <xf numFmtId="0" fontId="9" fillId="0" borderId="49" xfId="1" applyFill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tabSelected="1" workbookViewId="0">
      <selection activeCell="I6" sqref="I6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1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57" ht="15" customHeight="1" thickBot="1" x14ac:dyDescent="0.25"/>
    <row r="3" spans="1:57" ht="12.95" customHeight="1" x14ac:dyDescent="0.2">
      <c r="A3" s="3" t="s">
        <v>1</v>
      </c>
      <c r="B3" s="4"/>
      <c r="C3" s="5" t="s">
        <v>2</v>
      </c>
      <c r="D3" s="5"/>
      <c r="E3" s="5"/>
      <c r="F3" s="5" t="s">
        <v>148</v>
      </c>
      <c r="G3" s="6"/>
    </row>
    <row r="4" spans="1:57" ht="12.95" customHeight="1" x14ac:dyDescent="0.2">
      <c r="A4" s="7"/>
      <c r="B4" s="8"/>
      <c r="C4" s="9" t="s">
        <v>147</v>
      </c>
      <c r="D4" s="10"/>
      <c r="E4" s="10"/>
      <c r="F4" s="11"/>
      <c r="G4" s="12"/>
    </row>
    <row r="5" spans="1:57" ht="12.95" customHeight="1" x14ac:dyDescent="0.2">
      <c r="A5" s="13" t="s">
        <v>4</v>
      </c>
      <c r="B5" s="14"/>
      <c r="C5" s="15" t="s">
        <v>5</v>
      </c>
      <c r="D5" s="15"/>
      <c r="E5" s="15"/>
      <c r="F5" s="16" t="s">
        <v>149</v>
      </c>
      <c r="G5" s="17"/>
    </row>
    <row r="6" spans="1:57" ht="12.95" customHeight="1" x14ac:dyDescent="0.2">
      <c r="A6" s="7"/>
      <c r="B6" s="8"/>
      <c r="C6" s="9" t="s">
        <v>146</v>
      </c>
      <c r="D6" s="10"/>
      <c r="E6" s="10"/>
      <c r="F6" s="18"/>
      <c r="G6" s="12"/>
    </row>
    <row r="7" spans="1:57" x14ac:dyDescent="0.2">
      <c r="A7" s="13" t="s">
        <v>6</v>
      </c>
      <c r="B7" s="15"/>
      <c r="C7" s="176"/>
      <c r="D7" s="177"/>
      <c r="E7" s="19" t="s">
        <v>7</v>
      </c>
      <c r="F7" s="20"/>
      <c r="G7" s="21">
        <v>0</v>
      </c>
      <c r="H7" s="22"/>
      <c r="I7" s="22"/>
    </row>
    <row r="8" spans="1:57" x14ac:dyDescent="0.2">
      <c r="A8" s="13" t="s">
        <v>8</v>
      </c>
      <c r="B8" s="15"/>
      <c r="C8" s="176"/>
      <c r="D8" s="177"/>
      <c r="E8" s="16" t="s">
        <v>9</v>
      </c>
      <c r="F8" s="15"/>
      <c r="G8" s="23">
        <f>IF(PocetMJ=0,,ROUND((F30+F32)/PocetMJ,1))</f>
        <v>0</v>
      </c>
    </row>
    <row r="9" spans="1:57" x14ac:dyDescent="0.2">
      <c r="A9" s="24" t="s">
        <v>10</v>
      </c>
      <c r="B9" s="25"/>
      <c r="C9" s="25"/>
      <c r="D9" s="25"/>
      <c r="E9" s="26" t="s">
        <v>11</v>
      </c>
      <c r="F9" s="25"/>
      <c r="G9" s="27"/>
    </row>
    <row r="10" spans="1:57" x14ac:dyDescent="0.2">
      <c r="A10" s="28" t="s">
        <v>12</v>
      </c>
      <c r="B10" s="11"/>
      <c r="C10" s="11"/>
      <c r="D10" s="11"/>
      <c r="E10" s="29" t="s">
        <v>13</v>
      </c>
      <c r="F10" s="11"/>
      <c r="G10" s="12"/>
      <c r="BA10" s="30"/>
      <c r="BB10" s="30"/>
      <c r="BC10" s="30"/>
      <c r="BD10" s="30"/>
      <c r="BE10" s="30"/>
    </row>
    <row r="11" spans="1:57" x14ac:dyDescent="0.2">
      <c r="A11" s="28"/>
      <c r="B11" s="11"/>
      <c r="C11" s="11"/>
      <c r="D11" s="11"/>
      <c r="E11" s="178"/>
      <c r="F11" s="179"/>
      <c r="G11" s="180"/>
    </row>
    <row r="12" spans="1:57" ht="28.5" customHeight="1" thickBot="1" x14ac:dyDescent="0.25">
      <c r="A12" s="31" t="s">
        <v>14</v>
      </c>
      <c r="B12" s="32"/>
      <c r="C12" s="32"/>
      <c r="D12" s="32"/>
      <c r="E12" s="33"/>
      <c r="F12" s="33"/>
      <c r="G12" s="34"/>
    </row>
    <row r="13" spans="1:57" ht="17.25" customHeight="1" thickBot="1" x14ac:dyDescent="0.25">
      <c r="A13" s="35" t="s">
        <v>15</v>
      </c>
      <c r="B13" s="36"/>
      <c r="C13" s="37"/>
      <c r="D13" s="38" t="s">
        <v>16</v>
      </c>
      <c r="E13" s="39"/>
      <c r="F13" s="39"/>
      <c r="G13" s="37"/>
    </row>
    <row r="14" spans="1:57" ht="15.95" customHeight="1" x14ac:dyDescent="0.2">
      <c r="A14" s="40"/>
      <c r="B14" s="41" t="s">
        <v>17</v>
      </c>
      <c r="C14" s="42">
        <f>Dodavka</f>
        <v>0</v>
      </c>
      <c r="D14" s="43"/>
      <c r="E14" s="44"/>
      <c r="F14" s="45"/>
      <c r="G14" s="42"/>
    </row>
    <row r="15" spans="1:57" ht="15.95" customHeight="1" x14ac:dyDescent="0.2">
      <c r="A15" s="40" t="s">
        <v>18</v>
      </c>
      <c r="B15" s="41" t="s">
        <v>19</v>
      </c>
      <c r="C15" s="42">
        <f>Mont</f>
        <v>0</v>
      </c>
      <c r="D15" s="24"/>
      <c r="E15" s="46"/>
      <c r="F15" s="47"/>
      <c r="G15" s="42"/>
    </row>
    <row r="16" spans="1:57" ht="15.95" customHeight="1" x14ac:dyDescent="0.2">
      <c r="A16" s="40" t="s">
        <v>20</v>
      </c>
      <c r="B16" s="41" t="s">
        <v>21</v>
      </c>
      <c r="C16" s="42">
        <f>HSV</f>
        <v>0</v>
      </c>
      <c r="D16" s="24"/>
      <c r="E16" s="46"/>
      <c r="F16" s="47"/>
      <c r="G16" s="42"/>
    </row>
    <row r="17" spans="1:7" ht="15.95" customHeight="1" x14ac:dyDescent="0.2">
      <c r="A17" s="48" t="s">
        <v>22</v>
      </c>
      <c r="B17" s="41" t="s">
        <v>23</v>
      </c>
      <c r="C17" s="42">
        <f>PSV</f>
        <v>0</v>
      </c>
      <c r="D17" s="24"/>
      <c r="E17" s="46"/>
      <c r="F17" s="47"/>
      <c r="G17" s="42"/>
    </row>
    <row r="18" spans="1:7" ht="15.95" customHeight="1" x14ac:dyDescent="0.2">
      <c r="A18" s="49" t="s">
        <v>24</v>
      </c>
      <c r="B18" s="41"/>
      <c r="C18" s="42">
        <f>SUM(C14:C17)</f>
        <v>0</v>
      </c>
      <c r="D18" s="50"/>
      <c r="E18" s="46"/>
      <c r="F18" s="47"/>
      <c r="G18" s="42"/>
    </row>
    <row r="19" spans="1:7" ht="15.95" customHeight="1" x14ac:dyDescent="0.2">
      <c r="A19" s="49"/>
      <c r="B19" s="41"/>
      <c r="C19" s="42"/>
      <c r="D19" s="24"/>
      <c r="E19" s="46"/>
      <c r="F19" s="47"/>
      <c r="G19" s="42"/>
    </row>
    <row r="20" spans="1:7" ht="15.95" customHeight="1" x14ac:dyDescent="0.2">
      <c r="A20" s="49" t="s">
        <v>25</v>
      </c>
      <c r="B20" s="41"/>
      <c r="C20" s="42">
        <f>HZS</f>
        <v>0</v>
      </c>
      <c r="D20" s="24"/>
      <c r="E20" s="46"/>
      <c r="F20" s="47"/>
      <c r="G20" s="42"/>
    </row>
    <row r="21" spans="1:7" ht="15.95" customHeight="1" x14ac:dyDescent="0.2">
      <c r="A21" s="28" t="s">
        <v>26</v>
      </c>
      <c r="B21" s="11"/>
      <c r="C21" s="42">
        <f>C18+C20</f>
        <v>0</v>
      </c>
      <c r="D21" s="24" t="s">
        <v>27</v>
      </c>
      <c r="E21" s="46"/>
      <c r="F21" s="47"/>
      <c r="G21" s="42">
        <f>G22-SUM(G14:G20)</f>
        <v>0</v>
      </c>
    </row>
    <row r="22" spans="1:7" ht="15.95" customHeight="1" thickBot="1" x14ac:dyDescent="0.25">
      <c r="A22" s="24" t="s">
        <v>28</v>
      </c>
      <c r="B22" s="25"/>
      <c r="C22" s="51">
        <f>C21+G22</f>
        <v>0</v>
      </c>
      <c r="D22" s="52" t="s">
        <v>29</v>
      </c>
      <c r="E22" s="53"/>
      <c r="F22" s="54"/>
      <c r="G22" s="42">
        <f>VRN</f>
        <v>0</v>
      </c>
    </row>
    <row r="23" spans="1:7" x14ac:dyDescent="0.2">
      <c r="A23" s="3" t="s">
        <v>30</v>
      </c>
      <c r="B23" s="5"/>
      <c r="C23" s="55" t="s">
        <v>31</v>
      </c>
      <c r="D23" s="5"/>
      <c r="E23" s="55" t="s">
        <v>32</v>
      </c>
      <c r="F23" s="5"/>
      <c r="G23" s="6"/>
    </row>
    <row r="24" spans="1:7" x14ac:dyDescent="0.2">
      <c r="A24" s="13"/>
      <c r="B24" s="15"/>
      <c r="C24" s="16" t="s">
        <v>33</v>
      </c>
      <c r="D24" s="15"/>
      <c r="E24" s="16" t="s">
        <v>33</v>
      </c>
      <c r="F24" s="15"/>
      <c r="G24" s="17"/>
    </row>
    <row r="25" spans="1:7" x14ac:dyDescent="0.2">
      <c r="A25" s="28" t="s">
        <v>34</v>
      </c>
      <c r="B25" s="56"/>
      <c r="C25" s="29" t="s">
        <v>34</v>
      </c>
      <c r="D25" s="11"/>
      <c r="E25" s="29" t="s">
        <v>34</v>
      </c>
      <c r="F25" s="11"/>
      <c r="G25" s="12"/>
    </row>
    <row r="26" spans="1:7" x14ac:dyDescent="0.2">
      <c r="A26" s="28"/>
      <c r="B26" s="57"/>
      <c r="C26" s="29" t="s">
        <v>35</v>
      </c>
      <c r="D26" s="11"/>
      <c r="E26" s="29" t="s">
        <v>36</v>
      </c>
      <c r="F26" s="11"/>
      <c r="G26" s="12"/>
    </row>
    <row r="27" spans="1:7" x14ac:dyDescent="0.2">
      <c r="A27" s="28"/>
      <c r="B27" s="11"/>
      <c r="C27" s="29"/>
      <c r="D27" s="11"/>
      <c r="E27" s="29"/>
      <c r="F27" s="11"/>
      <c r="G27" s="12"/>
    </row>
    <row r="28" spans="1:7" ht="97.5" customHeight="1" x14ac:dyDescent="0.2">
      <c r="A28" s="28"/>
      <c r="B28" s="11"/>
      <c r="C28" s="29"/>
      <c r="D28" s="11"/>
      <c r="E28" s="29"/>
      <c r="F28" s="11"/>
      <c r="G28" s="12"/>
    </row>
    <row r="29" spans="1:7" x14ac:dyDescent="0.2">
      <c r="A29" s="13" t="s">
        <v>37</v>
      </c>
      <c r="B29" s="15"/>
      <c r="C29" s="58">
        <v>0</v>
      </c>
      <c r="D29" s="15" t="s">
        <v>38</v>
      </c>
      <c r="E29" s="16"/>
      <c r="F29" s="59">
        <v>0</v>
      </c>
      <c r="G29" s="17"/>
    </row>
    <row r="30" spans="1:7" x14ac:dyDescent="0.2">
      <c r="A30" s="13" t="s">
        <v>37</v>
      </c>
      <c r="B30" s="15"/>
      <c r="C30" s="58">
        <v>15</v>
      </c>
      <c r="D30" s="15" t="s">
        <v>38</v>
      </c>
      <c r="E30" s="16"/>
      <c r="F30" s="59">
        <v>0</v>
      </c>
      <c r="G30" s="17"/>
    </row>
    <row r="31" spans="1:7" x14ac:dyDescent="0.2">
      <c r="A31" s="13" t="s">
        <v>39</v>
      </c>
      <c r="B31" s="15"/>
      <c r="C31" s="58">
        <v>15</v>
      </c>
      <c r="D31" s="15" t="s">
        <v>38</v>
      </c>
      <c r="E31" s="16"/>
      <c r="F31" s="60">
        <f>ROUND(PRODUCT(F30,C31/100),1)</f>
        <v>0</v>
      </c>
      <c r="G31" s="27"/>
    </row>
    <row r="32" spans="1:7" x14ac:dyDescent="0.2">
      <c r="A32" s="13" t="s">
        <v>37</v>
      </c>
      <c r="B32" s="15"/>
      <c r="C32" s="58">
        <v>21</v>
      </c>
      <c r="D32" s="15" t="s">
        <v>38</v>
      </c>
      <c r="E32" s="16"/>
      <c r="F32" s="59">
        <v>0</v>
      </c>
      <c r="G32" s="17"/>
    </row>
    <row r="33" spans="1:8" x14ac:dyDescent="0.2">
      <c r="A33" s="13" t="s">
        <v>39</v>
      </c>
      <c r="B33" s="15"/>
      <c r="C33" s="58">
        <v>21</v>
      </c>
      <c r="D33" s="15" t="s">
        <v>38</v>
      </c>
      <c r="E33" s="16"/>
      <c r="F33" s="60">
        <f>ROUND(PRODUCT(F32,C33/100),1)</f>
        <v>0</v>
      </c>
      <c r="G33" s="27"/>
    </row>
    <row r="34" spans="1:8" s="66" customFormat="1" ht="19.5" customHeight="1" thickBot="1" x14ac:dyDescent="0.3">
      <c r="A34" s="61" t="s">
        <v>40</v>
      </c>
      <c r="B34" s="62"/>
      <c r="C34" s="62"/>
      <c r="D34" s="62"/>
      <c r="E34" s="63"/>
      <c r="F34" s="64">
        <f>CEILING(SUM(F29:F33),IF(SUM(F29:F33)&gt;=0,1,-1))</f>
        <v>0</v>
      </c>
      <c r="G34" s="65"/>
    </row>
    <row r="36" spans="1:8" x14ac:dyDescent="0.2">
      <c r="A36" s="67" t="s">
        <v>41</v>
      </c>
      <c r="B36" s="67"/>
      <c r="C36" s="67"/>
      <c r="D36" s="67"/>
      <c r="E36" s="67"/>
      <c r="F36" s="67"/>
      <c r="G36" s="67"/>
      <c r="H36" t="s">
        <v>3</v>
      </c>
    </row>
    <row r="37" spans="1:8" ht="14.25" customHeight="1" x14ac:dyDescent="0.2">
      <c r="A37" s="67"/>
      <c r="B37" s="181"/>
      <c r="C37" s="181"/>
      <c r="D37" s="181"/>
      <c r="E37" s="181"/>
      <c r="F37" s="181"/>
      <c r="G37" s="181"/>
      <c r="H37" t="s">
        <v>3</v>
      </c>
    </row>
    <row r="38" spans="1:8" ht="12.75" customHeight="1" x14ac:dyDescent="0.2">
      <c r="A38" s="68"/>
      <c r="B38" s="181"/>
      <c r="C38" s="181"/>
      <c r="D38" s="181"/>
      <c r="E38" s="181"/>
      <c r="F38" s="181"/>
      <c r="G38" s="181"/>
      <c r="H38" t="s">
        <v>3</v>
      </c>
    </row>
    <row r="39" spans="1:8" x14ac:dyDescent="0.2">
      <c r="A39" s="68"/>
      <c r="B39" s="181"/>
      <c r="C39" s="181"/>
      <c r="D39" s="181"/>
      <c r="E39" s="181"/>
      <c r="F39" s="181"/>
      <c r="G39" s="181"/>
      <c r="H39" t="s">
        <v>3</v>
      </c>
    </row>
    <row r="40" spans="1:8" x14ac:dyDescent="0.2">
      <c r="A40" s="68"/>
      <c r="B40" s="181"/>
      <c r="C40" s="181"/>
      <c r="D40" s="181"/>
      <c r="E40" s="181"/>
      <c r="F40" s="181"/>
      <c r="G40" s="181"/>
      <c r="H40" t="s">
        <v>3</v>
      </c>
    </row>
    <row r="41" spans="1:8" x14ac:dyDescent="0.2">
      <c r="A41" s="68"/>
      <c r="B41" s="181"/>
      <c r="C41" s="181"/>
      <c r="D41" s="181"/>
      <c r="E41" s="181"/>
      <c r="F41" s="181"/>
      <c r="G41" s="181"/>
      <c r="H41" t="s">
        <v>3</v>
      </c>
    </row>
    <row r="42" spans="1:8" x14ac:dyDescent="0.2">
      <c r="A42" s="68"/>
      <c r="B42" s="181"/>
      <c r="C42" s="181"/>
      <c r="D42" s="181"/>
      <c r="E42" s="181"/>
      <c r="F42" s="181"/>
      <c r="G42" s="181"/>
      <c r="H42" t="s">
        <v>3</v>
      </c>
    </row>
    <row r="43" spans="1:8" x14ac:dyDescent="0.2">
      <c r="A43" s="68"/>
      <c r="B43" s="181"/>
      <c r="C43" s="181"/>
      <c r="D43" s="181"/>
      <c r="E43" s="181"/>
      <c r="F43" s="181"/>
      <c r="G43" s="181"/>
      <c r="H43" t="s">
        <v>3</v>
      </c>
    </row>
    <row r="44" spans="1:8" x14ac:dyDescent="0.2">
      <c r="A44" s="68"/>
      <c r="B44" s="181"/>
      <c r="C44" s="181"/>
      <c r="D44" s="181"/>
      <c r="E44" s="181"/>
      <c r="F44" s="181"/>
      <c r="G44" s="181"/>
      <c r="H44" t="s">
        <v>3</v>
      </c>
    </row>
    <row r="45" spans="1:8" ht="3" customHeight="1" x14ac:dyDescent="0.2">
      <c r="A45" s="68"/>
      <c r="B45" s="181"/>
      <c r="C45" s="181"/>
      <c r="D45" s="181"/>
      <c r="E45" s="181"/>
      <c r="F45" s="181"/>
      <c r="G45" s="181"/>
      <c r="H45" t="s">
        <v>3</v>
      </c>
    </row>
    <row r="46" spans="1:8" x14ac:dyDescent="0.2">
      <c r="B46" s="175"/>
      <c r="C46" s="175"/>
      <c r="D46" s="175"/>
      <c r="E46" s="175"/>
      <c r="F46" s="175"/>
      <c r="G46" s="175"/>
    </row>
    <row r="47" spans="1:8" x14ac:dyDescent="0.2">
      <c r="B47" s="175"/>
      <c r="C47" s="175"/>
      <c r="D47" s="175"/>
      <c r="E47" s="175"/>
      <c r="F47" s="175"/>
      <c r="G47" s="175"/>
    </row>
    <row r="48" spans="1:8" x14ac:dyDescent="0.2">
      <c r="B48" s="175"/>
      <c r="C48" s="175"/>
      <c r="D48" s="175"/>
      <c r="E48" s="175"/>
      <c r="F48" s="175"/>
      <c r="G48" s="175"/>
    </row>
    <row r="49" spans="2:7" x14ac:dyDescent="0.2">
      <c r="B49" s="175"/>
      <c r="C49" s="175"/>
      <c r="D49" s="175"/>
      <c r="E49" s="175"/>
      <c r="F49" s="175"/>
      <c r="G49" s="175"/>
    </row>
    <row r="50" spans="2:7" x14ac:dyDescent="0.2">
      <c r="B50" s="175"/>
      <c r="C50" s="175"/>
      <c r="D50" s="175"/>
      <c r="E50" s="175"/>
      <c r="F50" s="175"/>
      <c r="G50" s="175"/>
    </row>
    <row r="51" spans="2:7" x14ac:dyDescent="0.2">
      <c r="B51" s="175"/>
      <c r="C51" s="175"/>
      <c r="D51" s="175"/>
      <c r="E51" s="175"/>
      <c r="F51" s="175"/>
      <c r="G51" s="175"/>
    </row>
    <row r="52" spans="2:7" x14ac:dyDescent="0.2">
      <c r="B52" s="175"/>
      <c r="C52" s="175"/>
      <c r="D52" s="175"/>
      <c r="E52" s="175"/>
      <c r="F52" s="175"/>
      <c r="G52" s="175"/>
    </row>
    <row r="53" spans="2:7" x14ac:dyDescent="0.2">
      <c r="B53" s="175"/>
      <c r="C53" s="175"/>
      <c r="D53" s="175"/>
      <c r="E53" s="175"/>
      <c r="F53" s="175"/>
      <c r="G53" s="175"/>
    </row>
    <row r="54" spans="2:7" x14ac:dyDescent="0.2">
      <c r="B54" s="175"/>
      <c r="C54" s="175"/>
      <c r="D54" s="175"/>
      <c r="E54" s="175"/>
      <c r="F54" s="175"/>
      <c r="G54" s="175"/>
    </row>
    <row r="55" spans="2:7" x14ac:dyDescent="0.2">
      <c r="B55" s="175"/>
      <c r="C55" s="175"/>
      <c r="D55" s="175"/>
      <c r="E55" s="175"/>
      <c r="F55" s="175"/>
      <c r="G55" s="175"/>
    </row>
  </sheetData>
  <mergeCells count="14">
    <mergeCell ref="B47:G47"/>
    <mergeCell ref="C7:D7"/>
    <mergeCell ref="C8:D8"/>
    <mergeCell ref="E11:G11"/>
    <mergeCell ref="B37:G45"/>
    <mergeCell ref="B46:G46"/>
    <mergeCell ref="B54:G54"/>
    <mergeCell ref="B55:G55"/>
    <mergeCell ref="B48:G48"/>
    <mergeCell ref="B49:G49"/>
    <mergeCell ref="B50:G50"/>
    <mergeCell ref="B51:G51"/>
    <mergeCell ref="B52:G52"/>
    <mergeCell ref="B53:G53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72"/>
  <sheetViews>
    <sheetView workbookViewId="0">
      <selection activeCell="G20" sqref="G20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 x14ac:dyDescent="0.2">
      <c r="A1" s="182" t="s">
        <v>4</v>
      </c>
      <c r="B1" s="183"/>
      <c r="C1" s="69" t="str">
        <f>CONCATENATE(cislostavby," ",nazevstavby)</f>
        <v xml:space="preserve"> ČŠI Praha - Fráni Šrámka 37, 150 21 Praha 5</v>
      </c>
      <c r="D1" s="70"/>
      <c r="E1" s="71"/>
      <c r="F1" s="70"/>
      <c r="G1" s="72"/>
      <c r="H1" s="73"/>
      <c r="I1" s="74"/>
    </row>
    <row r="2" spans="1:9" ht="13.5" thickBot="1" x14ac:dyDescent="0.25">
      <c r="A2" s="184" t="s">
        <v>1</v>
      </c>
      <c r="B2" s="185"/>
      <c r="C2" s="75" t="str">
        <f>CONCATENATE(cisloobjektu," ",nazevobjektu)</f>
        <v xml:space="preserve"> Výměna kotlů 2014</v>
      </c>
      <c r="D2" s="76"/>
      <c r="E2" s="77"/>
      <c r="F2" s="76"/>
      <c r="G2" s="186"/>
      <c r="H2" s="186"/>
      <c r="I2" s="187"/>
    </row>
    <row r="3" spans="1:9" ht="13.5" thickTop="1" x14ac:dyDescent="0.2">
      <c r="F3" s="11"/>
    </row>
    <row r="4" spans="1:9" ht="19.5" customHeight="1" x14ac:dyDescent="0.25">
      <c r="A4" s="78" t="s">
        <v>42</v>
      </c>
      <c r="B4" s="1"/>
      <c r="C4" s="1"/>
      <c r="D4" s="1"/>
      <c r="E4" s="79"/>
      <c r="F4" s="1"/>
      <c r="G4" s="1"/>
      <c r="H4" s="1"/>
      <c r="I4" s="1"/>
    </row>
    <row r="5" spans="1:9" ht="13.5" thickBot="1" x14ac:dyDescent="0.25"/>
    <row r="6" spans="1:9" s="11" customFormat="1" ht="13.5" thickBot="1" x14ac:dyDescent="0.25">
      <c r="A6" s="80"/>
      <c r="B6" s="81" t="s">
        <v>43</v>
      </c>
      <c r="C6" s="81"/>
      <c r="D6" s="82"/>
      <c r="E6" s="83" t="s">
        <v>44</v>
      </c>
      <c r="F6" s="84" t="s">
        <v>45</v>
      </c>
      <c r="G6" s="84" t="s">
        <v>46</v>
      </c>
      <c r="H6" s="84" t="s">
        <v>47</v>
      </c>
      <c r="I6" s="85" t="s">
        <v>25</v>
      </c>
    </row>
    <row r="7" spans="1:9" s="11" customFormat="1" x14ac:dyDescent="0.2">
      <c r="A7" s="171" t="str">
        <f>Položky!B7</f>
        <v>2</v>
      </c>
      <c r="B7" s="86" t="str">
        <f>Položky!C7</f>
        <v>Základy,zvláštní zakládání</v>
      </c>
      <c r="C7" s="87"/>
      <c r="D7" s="88"/>
      <c r="E7" s="172">
        <f>Položky!BA9</f>
        <v>0</v>
      </c>
      <c r="F7" s="173">
        <f>Položky!BB9</f>
        <v>0</v>
      </c>
      <c r="G7" s="173">
        <f>Položky!BC9</f>
        <v>0</v>
      </c>
      <c r="H7" s="173">
        <f>Položky!BD9</f>
        <v>0</v>
      </c>
      <c r="I7" s="174">
        <f>Položky!BE9</f>
        <v>0</v>
      </c>
    </row>
    <row r="8" spans="1:9" s="11" customFormat="1" x14ac:dyDescent="0.2">
      <c r="A8" s="171" t="str">
        <f>Položky!B10</f>
        <v>3</v>
      </c>
      <c r="B8" s="86" t="str">
        <f>Položky!C10</f>
        <v>Svislé a kompletní konstrukce</v>
      </c>
      <c r="C8" s="87"/>
      <c r="D8" s="88"/>
      <c r="E8" s="172">
        <f>Položky!BA16</f>
        <v>0</v>
      </c>
      <c r="F8" s="173">
        <f>Položky!BB16</f>
        <v>0</v>
      </c>
      <c r="G8" s="173">
        <f>Položky!BC16</f>
        <v>0</v>
      </c>
      <c r="H8" s="173">
        <f>Položky!BD16</f>
        <v>0</v>
      </c>
      <c r="I8" s="174">
        <f>Položky!BE16</f>
        <v>0</v>
      </c>
    </row>
    <row r="9" spans="1:9" s="11" customFormat="1" x14ac:dyDescent="0.2">
      <c r="A9" s="171" t="str">
        <f>Položky!B17</f>
        <v>723</v>
      </c>
      <c r="B9" s="86" t="str">
        <f>Položky!C17</f>
        <v>Vnitřní plynovod</v>
      </c>
      <c r="C9" s="87"/>
      <c r="D9" s="88"/>
      <c r="E9" s="172">
        <f>Položky!BA27</f>
        <v>0</v>
      </c>
      <c r="F9" s="173">
        <f>Položky!BB27</f>
        <v>0</v>
      </c>
      <c r="G9" s="173">
        <f>Položky!BC27</f>
        <v>0</v>
      </c>
      <c r="H9" s="173">
        <f>Položky!BD27</f>
        <v>0</v>
      </c>
      <c r="I9" s="174">
        <f>Položky!BE27</f>
        <v>0</v>
      </c>
    </row>
    <row r="10" spans="1:9" s="11" customFormat="1" x14ac:dyDescent="0.2">
      <c r="A10" s="171" t="str">
        <f>Položky!B28</f>
        <v>731</v>
      </c>
      <c r="B10" s="86" t="str">
        <f>Položky!C28</f>
        <v>Kotelny</v>
      </c>
      <c r="C10" s="87"/>
      <c r="D10" s="88"/>
      <c r="E10" s="172">
        <f>Položky!BA35</f>
        <v>0</v>
      </c>
      <c r="F10" s="173">
        <f>Položky!BB35</f>
        <v>0</v>
      </c>
      <c r="G10" s="173">
        <f>Položky!BC35</f>
        <v>0</v>
      </c>
      <c r="H10" s="173">
        <f>Položky!BD35</f>
        <v>0</v>
      </c>
      <c r="I10" s="174">
        <f>Položky!BE35</f>
        <v>0</v>
      </c>
    </row>
    <row r="11" spans="1:9" s="11" customFormat="1" x14ac:dyDescent="0.2">
      <c r="A11" s="171" t="str">
        <f>Položky!B36</f>
        <v>733</v>
      </c>
      <c r="B11" s="86" t="str">
        <f>Položky!C36</f>
        <v>Rozvod potrubí</v>
      </c>
      <c r="C11" s="87"/>
      <c r="D11" s="88"/>
      <c r="E11" s="172">
        <f>Položky!BA40</f>
        <v>0</v>
      </c>
      <c r="F11" s="173">
        <f>Položky!BB40</f>
        <v>0</v>
      </c>
      <c r="G11" s="173">
        <f>Položky!BC40</f>
        <v>0</v>
      </c>
      <c r="H11" s="173">
        <f>Položky!BD40</f>
        <v>0</v>
      </c>
      <c r="I11" s="174">
        <f>Položky!BE40</f>
        <v>0</v>
      </c>
    </row>
    <row r="12" spans="1:9" s="11" customFormat="1" x14ac:dyDescent="0.2">
      <c r="A12" s="171" t="str">
        <f>Položky!B41</f>
        <v>734</v>
      </c>
      <c r="B12" s="86" t="str">
        <f>Položky!C41</f>
        <v>Armatury</v>
      </c>
      <c r="C12" s="87"/>
      <c r="D12" s="88"/>
      <c r="E12" s="172">
        <f>Položky!BA44</f>
        <v>0</v>
      </c>
      <c r="F12" s="173">
        <f>Položky!BB44</f>
        <v>0</v>
      </c>
      <c r="G12" s="173">
        <f>Položky!BC44</f>
        <v>0</v>
      </c>
      <c r="H12" s="173">
        <f>Položky!BD44</f>
        <v>0</v>
      </c>
      <c r="I12" s="174">
        <f>Položky!BE44</f>
        <v>0</v>
      </c>
    </row>
    <row r="13" spans="1:9" s="11" customFormat="1" x14ac:dyDescent="0.2">
      <c r="A13" s="171" t="str">
        <f>Položky!B45</f>
        <v>783</v>
      </c>
      <c r="B13" s="86" t="str">
        <f>Položky!C45</f>
        <v>Nátěry</v>
      </c>
      <c r="C13" s="87"/>
      <c r="D13" s="88"/>
      <c r="E13" s="172">
        <f>Položky!BA47</f>
        <v>0</v>
      </c>
      <c r="F13" s="173">
        <f>Položky!BB47</f>
        <v>0</v>
      </c>
      <c r="G13" s="173">
        <f>Položky!BC47</f>
        <v>0</v>
      </c>
      <c r="H13" s="173">
        <f>Položky!BD47</f>
        <v>0</v>
      </c>
      <c r="I13" s="174">
        <f>Položky!BE47</f>
        <v>0</v>
      </c>
    </row>
    <row r="14" spans="1:9" s="11" customFormat="1" ht="13.5" thickBot="1" x14ac:dyDescent="0.25">
      <c r="A14" s="171" t="str">
        <f>Položky!B48</f>
        <v>M21</v>
      </c>
      <c r="B14" s="86" t="str">
        <f>Položky!C48</f>
        <v>Elektromontáže</v>
      </c>
      <c r="C14" s="87"/>
      <c r="D14" s="88"/>
      <c r="E14" s="172">
        <f>Položky!BA51</f>
        <v>0</v>
      </c>
      <c r="F14" s="173">
        <f>Položky!BB51</f>
        <v>0</v>
      </c>
      <c r="G14" s="173">
        <f>Položky!BC51</f>
        <v>0</v>
      </c>
      <c r="H14" s="173">
        <f>Položky!BD51</f>
        <v>0</v>
      </c>
      <c r="I14" s="174">
        <f>Položky!BE51</f>
        <v>0</v>
      </c>
    </row>
    <row r="15" spans="1:9" s="94" customFormat="1" ht="13.5" thickBot="1" x14ac:dyDescent="0.25">
      <c r="A15" s="89"/>
      <c r="B15" s="81" t="s">
        <v>48</v>
      </c>
      <c r="C15" s="81"/>
      <c r="D15" s="90"/>
      <c r="E15" s="91">
        <f>SUM(E7:E14)</f>
        <v>0</v>
      </c>
      <c r="F15" s="92">
        <f>SUM(F7:F14)</f>
        <v>0</v>
      </c>
      <c r="G15" s="92">
        <f>SUM(G7:G14)</f>
        <v>0</v>
      </c>
      <c r="H15" s="92">
        <f>SUM(H7:H14)</f>
        <v>0</v>
      </c>
      <c r="I15" s="93">
        <f>SUM(I7:I14)</f>
        <v>0</v>
      </c>
    </row>
    <row r="16" spans="1:9" x14ac:dyDescent="0.2">
      <c r="A16" s="87"/>
      <c r="B16" s="87"/>
      <c r="C16" s="87"/>
      <c r="D16" s="87"/>
      <c r="E16" s="87"/>
      <c r="F16" s="87"/>
      <c r="G16" s="87"/>
      <c r="H16" s="87"/>
      <c r="I16" s="87"/>
    </row>
    <row r="17" spans="1:57" ht="19.5" customHeight="1" x14ac:dyDescent="0.25">
      <c r="A17" s="95" t="s">
        <v>49</v>
      </c>
      <c r="B17" s="95"/>
      <c r="C17" s="95"/>
      <c r="D17" s="95"/>
      <c r="E17" s="95"/>
      <c r="F17" s="95"/>
      <c r="G17" s="96"/>
      <c r="H17" s="95"/>
      <c r="I17" s="95"/>
      <c r="BA17" s="30"/>
      <c r="BB17" s="30"/>
      <c r="BC17" s="30"/>
      <c r="BD17" s="30"/>
      <c r="BE17" s="30"/>
    </row>
    <row r="18" spans="1:57" ht="13.5" thickBot="1" x14ac:dyDescent="0.25">
      <c r="A18" s="97"/>
      <c r="B18" s="97"/>
      <c r="C18" s="97"/>
      <c r="D18" s="97"/>
      <c r="E18" s="97"/>
      <c r="F18" s="97"/>
      <c r="G18" s="97"/>
      <c r="H18" s="97"/>
      <c r="I18" s="97"/>
    </row>
    <row r="19" spans="1:57" x14ac:dyDescent="0.2">
      <c r="A19" s="98" t="s">
        <v>50</v>
      </c>
      <c r="B19" s="99"/>
      <c r="C19" s="99"/>
      <c r="D19" s="100"/>
      <c r="E19" s="101" t="s">
        <v>51</v>
      </c>
      <c r="F19" s="102" t="s">
        <v>52</v>
      </c>
      <c r="G19" s="103" t="s">
        <v>53</v>
      </c>
      <c r="H19" s="104"/>
      <c r="I19" s="105" t="s">
        <v>51</v>
      </c>
    </row>
    <row r="20" spans="1:57" x14ac:dyDescent="0.2">
      <c r="A20" s="106"/>
      <c r="B20" s="107"/>
      <c r="C20" s="107"/>
      <c r="D20" s="108"/>
      <c r="E20" s="109"/>
      <c r="F20" s="110"/>
      <c r="G20" s="111">
        <f>CHOOSE(BA20+1,HSV+PSV,HSV+PSV+Mont,HSV+PSV+Dodavka+Mont,HSV,PSV,Mont,Dodavka,Mont+Dodavka,0)</f>
        <v>0</v>
      </c>
      <c r="H20" s="112"/>
      <c r="I20" s="113">
        <f>E20+F20*G20/100</f>
        <v>0</v>
      </c>
      <c r="BA20">
        <v>8</v>
      </c>
    </row>
    <row r="21" spans="1:57" ht="13.5" thickBot="1" x14ac:dyDescent="0.25">
      <c r="A21" s="114"/>
      <c r="B21" s="115" t="s">
        <v>54</v>
      </c>
      <c r="C21" s="116"/>
      <c r="D21" s="117"/>
      <c r="E21" s="118"/>
      <c r="F21" s="119"/>
      <c r="G21" s="119"/>
      <c r="H21" s="188">
        <f>SUM(H20:H20)</f>
        <v>0</v>
      </c>
      <c r="I21" s="189"/>
    </row>
    <row r="22" spans="1:57" x14ac:dyDescent="0.2">
      <c r="A22" s="97"/>
      <c r="B22" s="97"/>
      <c r="C22" s="97"/>
      <c r="D22" s="97"/>
      <c r="E22" s="97"/>
      <c r="F22" s="97"/>
      <c r="G22" s="97"/>
      <c r="H22" s="97"/>
      <c r="I22" s="97"/>
    </row>
    <row r="23" spans="1:57" x14ac:dyDescent="0.2">
      <c r="B23" s="94"/>
      <c r="F23" s="120"/>
      <c r="G23" s="121"/>
      <c r="H23" s="121"/>
      <c r="I23" s="122"/>
    </row>
    <row r="24" spans="1:57" x14ac:dyDescent="0.2">
      <c r="F24" s="120"/>
      <c r="G24" s="121"/>
      <c r="H24" s="121"/>
      <c r="I24" s="122"/>
    </row>
    <row r="25" spans="1:57" x14ac:dyDescent="0.2">
      <c r="F25" s="120"/>
      <c r="G25" s="121"/>
      <c r="H25" s="121"/>
      <c r="I25" s="122"/>
    </row>
    <row r="26" spans="1:57" x14ac:dyDescent="0.2">
      <c r="F26" s="120"/>
      <c r="G26" s="121"/>
      <c r="H26" s="121"/>
      <c r="I26" s="122"/>
    </row>
    <row r="27" spans="1:57" x14ac:dyDescent="0.2">
      <c r="F27" s="120"/>
      <c r="G27" s="121"/>
      <c r="H27" s="121"/>
      <c r="I27" s="122"/>
    </row>
    <row r="28" spans="1:57" x14ac:dyDescent="0.2">
      <c r="F28" s="120"/>
      <c r="G28" s="121"/>
      <c r="H28" s="121"/>
      <c r="I28" s="122"/>
    </row>
    <row r="29" spans="1:57" x14ac:dyDescent="0.2">
      <c r="F29" s="120"/>
      <c r="G29" s="121"/>
      <c r="H29" s="121"/>
      <c r="I29" s="122"/>
    </row>
    <row r="30" spans="1:57" x14ac:dyDescent="0.2">
      <c r="F30" s="120"/>
      <c r="G30" s="121"/>
      <c r="H30" s="121"/>
      <c r="I30" s="122"/>
    </row>
    <row r="31" spans="1:57" x14ac:dyDescent="0.2">
      <c r="F31" s="120"/>
      <c r="G31" s="121"/>
      <c r="H31" s="121"/>
      <c r="I31" s="122"/>
    </row>
    <row r="32" spans="1:57" x14ac:dyDescent="0.2">
      <c r="F32" s="120"/>
      <c r="G32" s="121"/>
      <c r="H32" s="121"/>
      <c r="I32" s="122"/>
    </row>
    <row r="33" spans="6:9" x14ac:dyDescent="0.2">
      <c r="F33" s="120"/>
      <c r="G33" s="121"/>
      <c r="H33" s="121"/>
      <c r="I33" s="122"/>
    </row>
    <row r="34" spans="6:9" x14ac:dyDescent="0.2">
      <c r="F34" s="120"/>
      <c r="G34" s="121"/>
      <c r="H34" s="121"/>
      <c r="I34" s="122"/>
    </row>
    <row r="35" spans="6:9" x14ac:dyDescent="0.2">
      <c r="F35" s="120"/>
      <c r="G35" s="121"/>
      <c r="H35" s="121"/>
      <c r="I35" s="122"/>
    </row>
    <row r="36" spans="6:9" x14ac:dyDescent="0.2">
      <c r="F36" s="120"/>
      <c r="G36" s="121"/>
      <c r="H36" s="121"/>
      <c r="I36" s="122"/>
    </row>
    <row r="37" spans="6:9" x14ac:dyDescent="0.2">
      <c r="F37" s="120"/>
      <c r="G37" s="121"/>
      <c r="H37" s="121"/>
      <c r="I37" s="122"/>
    </row>
    <row r="38" spans="6:9" x14ac:dyDescent="0.2">
      <c r="F38" s="120"/>
      <c r="G38" s="121"/>
      <c r="H38" s="121"/>
      <c r="I38" s="122"/>
    </row>
    <row r="39" spans="6:9" x14ac:dyDescent="0.2">
      <c r="F39" s="120"/>
      <c r="G39" s="121"/>
      <c r="H39" s="121"/>
      <c r="I39" s="122"/>
    </row>
    <row r="40" spans="6:9" x14ac:dyDescent="0.2">
      <c r="F40" s="120"/>
      <c r="G40" s="121"/>
      <c r="H40" s="121"/>
      <c r="I40" s="122"/>
    </row>
    <row r="41" spans="6:9" x14ac:dyDescent="0.2">
      <c r="F41" s="120"/>
      <c r="G41" s="121"/>
      <c r="H41" s="121"/>
      <c r="I41" s="122"/>
    </row>
    <row r="42" spans="6:9" x14ac:dyDescent="0.2">
      <c r="F42" s="120"/>
      <c r="G42" s="121"/>
      <c r="H42" s="121"/>
      <c r="I42" s="122"/>
    </row>
    <row r="43" spans="6:9" x14ac:dyDescent="0.2">
      <c r="F43" s="120"/>
      <c r="G43" s="121"/>
      <c r="H43" s="121"/>
      <c r="I43" s="122"/>
    </row>
    <row r="44" spans="6:9" x14ac:dyDescent="0.2">
      <c r="F44" s="120"/>
      <c r="G44" s="121"/>
      <c r="H44" s="121"/>
      <c r="I44" s="122"/>
    </row>
    <row r="45" spans="6:9" x14ac:dyDescent="0.2">
      <c r="F45" s="120"/>
      <c r="G45" s="121"/>
      <c r="H45" s="121"/>
      <c r="I45" s="122"/>
    </row>
    <row r="46" spans="6:9" x14ac:dyDescent="0.2">
      <c r="F46" s="120"/>
      <c r="G46" s="121"/>
      <c r="H46" s="121"/>
      <c r="I46" s="122"/>
    </row>
    <row r="47" spans="6:9" x14ac:dyDescent="0.2">
      <c r="F47" s="120"/>
      <c r="G47" s="121"/>
      <c r="H47" s="121"/>
      <c r="I47" s="122"/>
    </row>
    <row r="48" spans="6:9" x14ac:dyDescent="0.2">
      <c r="F48" s="120"/>
      <c r="G48" s="121"/>
      <c r="H48" s="121"/>
      <c r="I48" s="122"/>
    </row>
    <row r="49" spans="6:9" x14ac:dyDescent="0.2">
      <c r="F49" s="120"/>
      <c r="G49" s="121"/>
      <c r="H49" s="121"/>
      <c r="I49" s="122"/>
    </row>
    <row r="50" spans="6:9" x14ac:dyDescent="0.2">
      <c r="F50" s="120"/>
      <c r="G50" s="121"/>
      <c r="H50" s="121"/>
      <c r="I50" s="122"/>
    </row>
    <row r="51" spans="6:9" x14ac:dyDescent="0.2">
      <c r="F51" s="120"/>
      <c r="G51" s="121"/>
      <c r="H51" s="121"/>
      <c r="I51" s="122"/>
    </row>
    <row r="52" spans="6:9" x14ac:dyDescent="0.2">
      <c r="F52" s="120"/>
      <c r="G52" s="121"/>
      <c r="H52" s="121"/>
      <c r="I52" s="122"/>
    </row>
    <row r="53" spans="6:9" x14ac:dyDescent="0.2">
      <c r="F53" s="120"/>
      <c r="G53" s="121"/>
      <c r="H53" s="121"/>
      <c r="I53" s="122"/>
    </row>
    <row r="54" spans="6:9" x14ac:dyDescent="0.2">
      <c r="F54" s="120"/>
      <c r="G54" s="121"/>
      <c r="H54" s="121"/>
      <c r="I54" s="122"/>
    </row>
    <row r="55" spans="6:9" x14ac:dyDescent="0.2">
      <c r="F55" s="120"/>
      <c r="G55" s="121"/>
      <c r="H55" s="121"/>
      <c r="I55" s="122"/>
    </row>
    <row r="56" spans="6:9" x14ac:dyDescent="0.2">
      <c r="F56" s="120"/>
      <c r="G56" s="121"/>
      <c r="H56" s="121"/>
      <c r="I56" s="122"/>
    </row>
    <row r="57" spans="6:9" x14ac:dyDescent="0.2">
      <c r="F57" s="120"/>
      <c r="G57" s="121"/>
      <c r="H57" s="121"/>
      <c r="I57" s="122"/>
    </row>
    <row r="58" spans="6:9" x14ac:dyDescent="0.2">
      <c r="F58" s="120"/>
      <c r="G58" s="121"/>
      <c r="H58" s="121"/>
      <c r="I58" s="122"/>
    </row>
    <row r="59" spans="6:9" x14ac:dyDescent="0.2">
      <c r="F59" s="120"/>
      <c r="G59" s="121"/>
      <c r="H59" s="121"/>
      <c r="I59" s="122"/>
    </row>
    <row r="60" spans="6:9" x14ac:dyDescent="0.2">
      <c r="F60" s="120"/>
      <c r="G60" s="121"/>
      <c r="H60" s="121"/>
      <c r="I60" s="122"/>
    </row>
    <row r="61" spans="6:9" x14ac:dyDescent="0.2">
      <c r="F61" s="120"/>
      <c r="G61" s="121"/>
      <c r="H61" s="121"/>
      <c r="I61" s="122"/>
    </row>
    <row r="62" spans="6:9" x14ac:dyDescent="0.2">
      <c r="F62" s="120"/>
      <c r="G62" s="121"/>
      <c r="H62" s="121"/>
      <c r="I62" s="122"/>
    </row>
    <row r="63" spans="6:9" x14ac:dyDescent="0.2">
      <c r="F63" s="120"/>
      <c r="G63" s="121"/>
      <c r="H63" s="121"/>
      <c r="I63" s="122"/>
    </row>
    <row r="64" spans="6:9" x14ac:dyDescent="0.2">
      <c r="F64" s="120"/>
      <c r="G64" s="121"/>
      <c r="H64" s="121"/>
      <c r="I64" s="122"/>
    </row>
    <row r="65" spans="6:9" x14ac:dyDescent="0.2">
      <c r="F65" s="120"/>
      <c r="G65" s="121"/>
      <c r="H65" s="121"/>
      <c r="I65" s="122"/>
    </row>
    <row r="66" spans="6:9" x14ac:dyDescent="0.2">
      <c r="F66" s="120"/>
      <c r="G66" s="121"/>
      <c r="H66" s="121"/>
      <c r="I66" s="122"/>
    </row>
    <row r="67" spans="6:9" x14ac:dyDescent="0.2">
      <c r="F67" s="120"/>
      <c r="G67" s="121"/>
      <c r="H67" s="121"/>
      <c r="I67" s="122"/>
    </row>
    <row r="68" spans="6:9" x14ac:dyDescent="0.2">
      <c r="F68" s="120"/>
      <c r="G68" s="121"/>
      <c r="H68" s="121"/>
      <c r="I68" s="122"/>
    </row>
    <row r="69" spans="6:9" x14ac:dyDescent="0.2">
      <c r="F69" s="120"/>
      <c r="G69" s="121"/>
      <c r="H69" s="121"/>
      <c r="I69" s="122"/>
    </row>
    <row r="70" spans="6:9" x14ac:dyDescent="0.2">
      <c r="F70" s="120"/>
      <c r="G70" s="121"/>
      <c r="H70" s="121"/>
      <c r="I70" s="122"/>
    </row>
    <row r="71" spans="6:9" x14ac:dyDescent="0.2">
      <c r="F71" s="120"/>
      <c r="G71" s="121"/>
      <c r="H71" s="121"/>
      <c r="I71" s="122"/>
    </row>
    <row r="72" spans="6:9" x14ac:dyDescent="0.2">
      <c r="F72" s="120"/>
      <c r="G72" s="121"/>
      <c r="H72" s="121"/>
      <c r="I72" s="122"/>
    </row>
  </sheetData>
  <mergeCells count="4">
    <mergeCell ref="A1:B1"/>
    <mergeCell ref="A2:B2"/>
    <mergeCell ref="G2:I2"/>
    <mergeCell ref="H21:I21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124"/>
  <sheetViews>
    <sheetView showGridLines="0" showZeros="0" zoomScaleNormal="100" workbookViewId="0">
      <selection activeCell="A51" sqref="A51"/>
    </sheetView>
  </sheetViews>
  <sheetFormatPr defaultRowHeight="12.75" x14ac:dyDescent="0.2"/>
  <cols>
    <col min="1" max="1" width="3.85546875" style="123" customWidth="1"/>
    <col min="2" max="2" width="12" style="123" customWidth="1"/>
    <col min="3" max="3" width="40.42578125" style="123" customWidth="1"/>
    <col min="4" max="4" width="5.5703125" style="123" customWidth="1"/>
    <col min="5" max="5" width="8.5703125" style="165" customWidth="1"/>
    <col min="6" max="6" width="9.85546875" style="123" customWidth="1"/>
    <col min="7" max="7" width="13.85546875" style="123" customWidth="1"/>
    <col min="8" max="16384" width="9.140625" style="123"/>
  </cols>
  <sheetData>
    <row r="1" spans="1:104" ht="15.75" x14ac:dyDescent="0.25">
      <c r="A1" s="190" t="s">
        <v>55</v>
      </c>
      <c r="B1" s="190"/>
      <c r="C1" s="190"/>
      <c r="D1" s="190"/>
      <c r="E1" s="190"/>
      <c r="F1" s="190"/>
      <c r="G1" s="190"/>
    </row>
    <row r="2" spans="1:104" ht="13.5" thickBot="1" x14ac:dyDescent="0.25">
      <c r="A2" s="124"/>
      <c r="B2" s="125"/>
      <c r="C2" s="126"/>
      <c r="D2" s="126"/>
      <c r="E2" s="127"/>
      <c r="F2" s="126"/>
      <c r="G2" s="126"/>
    </row>
    <row r="3" spans="1:104" ht="13.5" thickTop="1" x14ac:dyDescent="0.2">
      <c r="A3" s="191" t="s">
        <v>4</v>
      </c>
      <c r="B3" s="192"/>
      <c r="C3" s="128" t="str">
        <f>CONCATENATE(cislostavby," ",nazevstavby)</f>
        <v xml:space="preserve"> ČŠI Praha - Fráni Šrámka 37, 150 21 Praha 5</v>
      </c>
      <c r="D3" s="129"/>
      <c r="E3" s="130"/>
      <c r="F3" s="131">
        <f>Rekapitulace!H1</f>
        <v>0</v>
      </c>
      <c r="G3" s="132"/>
    </row>
    <row r="4" spans="1:104" ht="13.5" thickBot="1" x14ac:dyDescent="0.25">
      <c r="A4" s="193" t="s">
        <v>1</v>
      </c>
      <c r="B4" s="194"/>
      <c r="C4" s="133" t="str">
        <f>CONCATENATE(cisloobjektu," ",nazevobjektu)</f>
        <v xml:space="preserve"> Výměna kotlů 2014</v>
      </c>
      <c r="D4" s="134"/>
      <c r="E4" s="195"/>
      <c r="F4" s="195"/>
      <c r="G4" s="196"/>
    </row>
    <row r="5" spans="1:104" ht="13.5" thickTop="1" x14ac:dyDescent="0.2">
      <c r="A5" s="135"/>
      <c r="B5" s="136"/>
      <c r="C5" s="136"/>
      <c r="D5" s="124"/>
      <c r="E5" s="137"/>
      <c r="F5" s="124"/>
      <c r="G5" s="138"/>
    </row>
    <row r="6" spans="1:104" x14ac:dyDescent="0.2">
      <c r="A6" s="139" t="s">
        <v>56</v>
      </c>
      <c r="B6" s="140" t="s">
        <v>57</v>
      </c>
      <c r="C6" s="140" t="s">
        <v>58</v>
      </c>
      <c r="D6" s="140" t="s">
        <v>59</v>
      </c>
      <c r="E6" s="141" t="s">
        <v>60</v>
      </c>
      <c r="F6" s="140" t="s">
        <v>61</v>
      </c>
      <c r="G6" s="142" t="s">
        <v>62</v>
      </c>
    </row>
    <row r="7" spans="1:104" x14ac:dyDescent="0.2">
      <c r="A7" s="143" t="s">
        <v>63</v>
      </c>
      <c r="B7" s="144" t="s">
        <v>65</v>
      </c>
      <c r="C7" s="145" t="s">
        <v>66</v>
      </c>
      <c r="D7" s="146"/>
      <c r="E7" s="147"/>
      <c r="F7" s="147"/>
      <c r="G7" s="148"/>
      <c r="H7" s="149"/>
      <c r="I7" s="149"/>
      <c r="O7" s="150">
        <v>1</v>
      </c>
    </row>
    <row r="8" spans="1:104" ht="22.5" x14ac:dyDescent="0.2">
      <c r="A8" s="151">
        <v>1</v>
      </c>
      <c r="B8" s="152" t="s">
        <v>67</v>
      </c>
      <c r="C8" s="153" t="s">
        <v>68</v>
      </c>
      <c r="D8" s="154" t="s">
        <v>69</v>
      </c>
      <c r="E8" s="155">
        <v>0.2</v>
      </c>
      <c r="F8" s="155">
        <v>0</v>
      </c>
      <c r="G8" s="156">
        <f>E8*F8</f>
        <v>0</v>
      </c>
      <c r="O8" s="150">
        <v>2</v>
      </c>
      <c r="AA8" s="123">
        <v>12</v>
      </c>
      <c r="AB8" s="123">
        <v>0</v>
      </c>
      <c r="AC8" s="123">
        <v>1</v>
      </c>
      <c r="AZ8" s="123">
        <v>1</v>
      </c>
      <c r="BA8" s="123">
        <f>IF(AZ8=1,G8,0)</f>
        <v>0</v>
      </c>
      <c r="BB8" s="123">
        <f>IF(AZ8=2,G8,0)</f>
        <v>0</v>
      </c>
      <c r="BC8" s="123">
        <f>IF(AZ8=3,G8,0)</f>
        <v>0</v>
      </c>
      <c r="BD8" s="123">
        <f>IF(AZ8=4,G8,0)</f>
        <v>0</v>
      </c>
      <c r="BE8" s="123">
        <f>IF(AZ8=5,G8,0)</f>
        <v>0</v>
      </c>
      <c r="CZ8" s="123">
        <v>2.8319100000000001</v>
      </c>
    </row>
    <row r="9" spans="1:104" x14ac:dyDescent="0.2">
      <c r="A9" s="157"/>
      <c r="B9" s="158" t="s">
        <v>64</v>
      </c>
      <c r="C9" s="159" t="str">
        <f>CONCATENATE(B7," ",C7)</f>
        <v>2 Základy,zvláštní zakládání</v>
      </c>
      <c r="D9" s="157"/>
      <c r="E9" s="160"/>
      <c r="F9" s="160"/>
      <c r="G9" s="161">
        <f>SUM(G7:G8)</f>
        <v>0</v>
      </c>
      <c r="O9" s="150">
        <v>4</v>
      </c>
      <c r="BA9" s="162">
        <f>SUM(BA7:BA8)</f>
        <v>0</v>
      </c>
      <c r="BB9" s="162">
        <f>SUM(BB7:BB8)</f>
        <v>0</v>
      </c>
      <c r="BC9" s="162">
        <f>SUM(BC7:BC8)</f>
        <v>0</v>
      </c>
      <c r="BD9" s="162">
        <f>SUM(BD7:BD8)</f>
        <v>0</v>
      </c>
      <c r="BE9" s="162">
        <f>SUM(BE7:BE8)</f>
        <v>0</v>
      </c>
    </row>
    <row r="10" spans="1:104" x14ac:dyDescent="0.2">
      <c r="A10" s="143" t="s">
        <v>63</v>
      </c>
      <c r="B10" s="144" t="s">
        <v>70</v>
      </c>
      <c r="C10" s="145" t="s">
        <v>71</v>
      </c>
      <c r="D10" s="146"/>
      <c r="E10" s="147"/>
      <c r="F10" s="147"/>
      <c r="G10" s="148"/>
      <c r="H10" s="149"/>
      <c r="I10" s="149"/>
      <c r="O10" s="150">
        <v>1</v>
      </c>
    </row>
    <row r="11" spans="1:104" x14ac:dyDescent="0.2">
      <c r="A11" s="151">
        <v>2</v>
      </c>
      <c r="B11" s="152" t="s">
        <v>72</v>
      </c>
      <c r="C11" s="153" t="s">
        <v>73</v>
      </c>
      <c r="D11" s="154" t="s">
        <v>74</v>
      </c>
      <c r="E11" s="155">
        <v>2</v>
      </c>
      <c r="F11" s="155">
        <v>0</v>
      </c>
      <c r="G11" s="156">
        <f>E11*F11</f>
        <v>0</v>
      </c>
      <c r="O11" s="150">
        <v>2</v>
      </c>
      <c r="AA11" s="123">
        <v>12</v>
      </c>
      <c r="AB11" s="123">
        <v>0</v>
      </c>
      <c r="AC11" s="123">
        <v>2</v>
      </c>
      <c r="AZ11" s="123">
        <v>1</v>
      </c>
      <c r="BA11" s="123">
        <f>IF(AZ11=1,G11,0)</f>
        <v>0</v>
      </c>
      <c r="BB11" s="123">
        <f>IF(AZ11=2,G11,0)</f>
        <v>0</v>
      </c>
      <c r="BC11" s="123">
        <f>IF(AZ11=3,G11,0)</f>
        <v>0</v>
      </c>
      <c r="BD11" s="123">
        <f>IF(AZ11=4,G11,0)</f>
        <v>0</v>
      </c>
      <c r="BE11" s="123">
        <f>IF(AZ11=5,G11,0)</f>
        <v>0</v>
      </c>
      <c r="CZ11" s="123">
        <v>2.8999999999999998E-3</v>
      </c>
    </row>
    <row r="12" spans="1:104" x14ac:dyDescent="0.2">
      <c r="A12" s="151">
        <v>3</v>
      </c>
      <c r="B12" s="152" t="s">
        <v>75</v>
      </c>
      <c r="C12" s="153" t="s">
        <v>76</v>
      </c>
      <c r="D12" s="154" t="s">
        <v>77</v>
      </c>
      <c r="E12" s="155">
        <v>8</v>
      </c>
      <c r="F12" s="155">
        <v>0</v>
      </c>
      <c r="G12" s="156">
        <f>E12*F12</f>
        <v>0</v>
      </c>
      <c r="O12" s="150">
        <v>2</v>
      </c>
      <c r="AA12" s="123">
        <v>12</v>
      </c>
      <c r="AB12" s="123">
        <v>0</v>
      </c>
      <c r="AC12" s="123">
        <v>3</v>
      </c>
      <c r="AZ12" s="123">
        <v>1</v>
      </c>
      <c r="BA12" s="123">
        <f>IF(AZ12=1,G12,0)</f>
        <v>0</v>
      </c>
      <c r="BB12" s="123">
        <f>IF(AZ12=2,G12,0)</f>
        <v>0</v>
      </c>
      <c r="BC12" s="123">
        <f>IF(AZ12=3,G12,0)</f>
        <v>0</v>
      </c>
      <c r="BD12" s="123">
        <f>IF(AZ12=4,G12,0)</f>
        <v>0</v>
      </c>
      <c r="BE12" s="123">
        <f>IF(AZ12=5,G12,0)</f>
        <v>0</v>
      </c>
      <c r="CZ12" s="123">
        <v>7.8700000000000003E-3</v>
      </c>
    </row>
    <row r="13" spans="1:104" x14ac:dyDescent="0.2">
      <c r="A13" s="151">
        <v>4</v>
      </c>
      <c r="B13" s="152" t="s">
        <v>78</v>
      </c>
      <c r="C13" s="153" t="s">
        <v>79</v>
      </c>
      <c r="D13" s="154" t="s">
        <v>74</v>
      </c>
      <c r="E13" s="155">
        <v>2</v>
      </c>
      <c r="F13" s="155">
        <v>0</v>
      </c>
      <c r="G13" s="156">
        <f>E13*F13</f>
        <v>0</v>
      </c>
      <c r="O13" s="150">
        <v>2</v>
      </c>
      <c r="AA13" s="123">
        <v>12</v>
      </c>
      <c r="AB13" s="123">
        <v>0</v>
      </c>
      <c r="AC13" s="123">
        <v>4</v>
      </c>
      <c r="AZ13" s="123">
        <v>1</v>
      </c>
      <c r="BA13" s="123">
        <f>IF(AZ13=1,G13,0)</f>
        <v>0</v>
      </c>
      <c r="BB13" s="123">
        <f>IF(AZ13=2,G13,0)</f>
        <v>0</v>
      </c>
      <c r="BC13" s="123">
        <f>IF(AZ13=3,G13,0)</f>
        <v>0</v>
      </c>
      <c r="BD13" s="123">
        <f>IF(AZ13=4,G13,0)</f>
        <v>0</v>
      </c>
      <c r="BE13" s="123">
        <f>IF(AZ13=5,G13,0)</f>
        <v>0</v>
      </c>
      <c r="CZ13" s="123">
        <v>9.4900000000000002E-3</v>
      </c>
    </row>
    <row r="14" spans="1:104" x14ac:dyDescent="0.2">
      <c r="A14" s="151">
        <v>5</v>
      </c>
      <c r="B14" s="152" t="s">
        <v>80</v>
      </c>
      <c r="C14" s="153" t="s">
        <v>81</v>
      </c>
      <c r="D14" s="154" t="s">
        <v>74</v>
      </c>
      <c r="E14" s="155">
        <v>4</v>
      </c>
      <c r="F14" s="155">
        <v>0</v>
      </c>
      <c r="G14" s="156">
        <f>E14*F14</f>
        <v>0</v>
      </c>
      <c r="O14" s="150">
        <v>2</v>
      </c>
      <c r="AA14" s="123">
        <v>12</v>
      </c>
      <c r="AB14" s="123">
        <v>0</v>
      </c>
      <c r="AC14" s="123">
        <v>5</v>
      </c>
      <c r="AZ14" s="123">
        <v>1</v>
      </c>
      <c r="BA14" s="123">
        <f>IF(AZ14=1,G14,0)</f>
        <v>0</v>
      </c>
      <c r="BB14" s="123">
        <f>IF(AZ14=2,G14,0)</f>
        <v>0</v>
      </c>
      <c r="BC14" s="123">
        <f>IF(AZ14=3,G14,0)</f>
        <v>0</v>
      </c>
      <c r="BD14" s="123">
        <f>IF(AZ14=4,G14,0)</f>
        <v>0</v>
      </c>
      <c r="BE14" s="123">
        <f>IF(AZ14=5,G14,0)</f>
        <v>0</v>
      </c>
      <c r="CZ14" s="123">
        <v>1.4160000000000001E-2</v>
      </c>
    </row>
    <row r="15" spans="1:104" x14ac:dyDescent="0.2">
      <c r="A15" s="151">
        <v>6</v>
      </c>
      <c r="B15" s="152" t="s">
        <v>82</v>
      </c>
      <c r="C15" s="153" t="s">
        <v>83</v>
      </c>
      <c r="D15" s="154" t="s">
        <v>74</v>
      </c>
      <c r="E15" s="155">
        <v>2</v>
      </c>
      <c r="F15" s="155">
        <v>0</v>
      </c>
      <c r="G15" s="156">
        <f>E15*F15</f>
        <v>0</v>
      </c>
      <c r="O15" s="150">
        <v>2</v>
      </c>
      <c r="AA15" s="123">
        <v>12</v>
      </c>
      <c r="AB15" s="123">
        <v>0</v>
      </c>
      <c r="AC15" s="123">
        <v>6</v>
      </c>
      <c r="AZ15" s="123">
        <v>1</v>
      </c>
      <c r="BA15" s="123">
        <f>IF(AZ15=1,G15,0)</f>
        <v>0</v>
      </c>
      <c r="BB15" s="123">
        <f>IF(AZ15=2,G15,0)</f>
        <v>0</v>
      </c>
      <c r="BC15" s="123">
        <f>IF(AZ15=3,G15,0)</f>
        <v>0</v>
      </c>
      <c r="BD15" s="123">
        <f>IF(AZ15=4,G15,0)</f>
        <v>0</v>
      </c>
      <c r="BE15" s="123">
        <f>IF(AZ15=5,G15,0)</f>
        <v>0</v>
      </c>
      <c r="CZ15" s="123">
        <v>7.0819999999999994E-2</v>
      </c>
    </row>
    <row r="16" spans="1:104" x14ac:dyDescent="0.2">
      <c r="A16" s="157"/>
      <c r="B16" s="158" t="s">
        <v>64</v>
      </c>
      <c r="C16" s="159" t="str">
        <f>CONCATENATE(B10," ",C10)</f>
        <v>3 Svislé a kompletní konstrukce</v>
      </c>
      <c r="D16" s="157"/>
      <c r="E16" s="160"/>
      <c r="F16" s="160"/>
      <c r="G16" s="161">
        <f>SUM(G10:G15)</f>
        <v>0</v>
      </c>
      <c r="O16" s="150">
        <v>4</v>
      </c>
      <c r="BA16" s="162">
        <f>SUM(BA10:BA15)</f>
        <v>0</v>
      </c>
      <c r="BB16" s="162">
        <f>SUM(BB10:BB15)</f>
        <v>0</v>
      </c>
      <c r="BC16" s="162">
        <f>SUM(BC10:BC15)</f>
        <v>0</v>
      </c>
      <c r="BD16" s="162">
        <f>SUM(BD10:BD15)</f>
        <v>0</v>
      </c>
      <c r="BE16" s="162">
        <f>SUM(BE10:BE15)</f>
        <v>0</v>
      </c>
    </row>
    <row r="17" spans="1:104" x14ac:dyDescent="0.2">
      <c r="A17" s="143" t="s">
        <v>63</v>
      </c>
      <c r="B17" s="144" t="s">
        <v>84</v>
      </c>
      <c r="C17" s="145" t="s">
        <v>85</v>
      </c>
      <c r="D17" s="146"/>
      <c r="E17" s="147"/>
      <c r="F17" s="147"/>
      <c r="G17" s="148"/>
      <c r="H17" s="149"/>
      <c r="I17" s="149"/>
      <c r="O17" s="150">
        <v>1</v>
      </c>
    </row>
    <row r="18" spans="1:104" x14ac:dyDescent="0.2">
      <c r="A18" s="151">
        <v>7</v>
      </c>
      <c r="B18" s="152" t="s">
        <v>86</v>
      </c>
      <c r="C18" s="153" t="s">
        <v>87</v>
      </c>
      <c r="D18" s="154" t="s">
        <v>88</v>
      </c>
      <c r="E18" s="155">
        <v>4</v>
      </c>
      <c r="F18" s="155">
        <v>0</v>
      </c>
      <c r="G18" s="156">
        <f t="shared" ref="G18:G26" si="0">E18*F18</f>
        <v>0</v>
      </c>
      <c r="O18" s="150">
        <v>2</v>
      </c>
      <c r="AA18" s="123">
        <v>12</v>
      </c>
      <c r="AB18" s="123">
        <v>0</v>
      </c>
      <c r="AC18" s="123">
        <v>7</v>
      </c>
      <c r="AZ18" s="123">
        <v>2</v>
      </c>
      <c r="BA18" s="123">
        <f t="shared" ref="BA18:BA26" si="1">IF(AZ18=1,G18,0)</f>
        <v>0</v>
      </c>
      <c r="BB18" s="123">
        <f t="shared" ref="BB18:BB26" si="2">IF(AZ18=2,G18,0)</f>
        <v>0</v>
      </c>
      <c r="BC18" s="123">
        <f t="shared" ref="BC18:BC26" si="3">IF(AZ18=3,G18,0)</f>
        <v>0</v>
      </c>
      <c r="BD18" s="123">
        <f t="shared" ref="BD18:BD26" si="4">IF(AZ18=4,G18,0)</f>
        <v>0</v>
      </c>
      <c r="BE18" s="123">
        <f t="shared" ref="BE18:BE26" si="5">IF(AZ18=5,G18,0)</f>
        <v>0</v>
      </c>
      <c r="CZ18" s="123">
        <v>5.0899999999999999E-3</v>
      </c>
    </row>
    <row r="19" spans="1:104" x14ac:dyDescent="0.2">
      <c r="A19" s="151">
        <v>8</v>
      </c>
      <c r="B19" s="152" t="s">
        <v>89</v>
      </c>
      <c r="C19" s="153" t="s">
        <v>90</v>
      </c>
      <c r="D19" s="154" t="s">
        <v>88</v>
      </c>
      <c r="E19" s="155">
        <v>2</v>
      </c>
      <c r="F19" s="155">
        <v>0</v>
      </c>
      <c r="G19" s="156">
        <f t="shared" si="0"/>
        <v>0</v>
      </c>
      <c r="O19" s="150">
        <v>2</v>
      </c>
      <c r="AA19" s="123">
        <v>12</v>
      </c>
      <c r="AB19" s="123">
        <v>0</v>
      </c>
      <c r="AC19" s="123">
        <v>8</v>
      </c>
      <c r="AZ19" s="123">
        <v>2</v>
      </c>
      <c r="BA19" s="123">
        <f t="shared" si="1"/>
        <v>0</v>
      </c>
      <c r="BB19" s="123">
        <f t="shared" si="2"/>
        <v>0</v>
      </c>
      <c r="BC19" s="123">
        <f t="shared" si="3"/>
        <v>0</v>
      </c>
      <c r="BD19" s="123">
        <f t="shared" si="4"/>
        <v>0</v>
      </c>
      <c r="BE19" s="123">
        <f t="shared" si="5"/>
        <v>0</v>
      </c>
      <c r="CZ19" s="123">
        <v>1.239E-2</v>
      </c>
    </row>
    <row r="20" spans="1:104" x14ac:dyDescent="0.2">
      <c r="A20" s="151">
        <v>9</v>
      </c>
      <c r="B20" s="152" t="s">
        <v>91</v>
      </c>
      <c r="C20" s="153" t="s">
        <v>92</v>
      </c>
      <c r="D20" s="154" t="s">
        <v>88</v>
      </c>
      <c r="E20" s="155">
        <v>8</v>
      </c>
      <c r="F20" s="155">
        <v>0</v>
      </c>
      <c r="G20" s="156">
        <f t="shared" si="0"/>
        <v>0</v>
      </c>
      <c r="O20" s="150">
        <v>2</v>
      </c>
      <c r="AA20" s="123">
        <v>12</v>
      </c>
      <c r="AB20" s="123">
        <v>0</v>
      </c>
      <c r="AC20" s="123">
        <v>9</v>
      </c>
      <c r="AZ20" s="123">
        <v>2</v>
      </c>
      <c r="BA20" s="123">
        <f t="shared" si="1"/>
        <v>0</v>
      </c>
      <c r="BB20" s="123">
        <f t="shared" si="2"/>
        <v>0</v>
      </c>
      <c r="BC20" s="123">
        <f t="shared" si="3"/>
        <v>0</v>
      </c>
      <c r="BD20" s="123">
        <f t="shared" si="4"/>
        <v>0</v>
      </c>
      <c r="BE20" s="123">
        <f t="shared" si="5"/>
        <v>0</v>
      </c>
      <c r="CZ20" s="123">
        <v>2.1489999999999999E-2</v>
      </c>
    </row>
    <row r="21" spans="1:104" x14ac:dyDescent="0.2">
      <c r="A21" s="151">
        <v>10</v>
      </c>
      <c r="B21" s="152" t="s">
        <v>93</v>
      </c>
      <c r="C21" s="153" t="s">
        <v>94</v>
      </c>
      <c r="D21" s="154" t="s">
        <v>74</v>
      </c>
      <c r="E21" s="155">
        <v>2</v>
      </c>
      <c r="F21" s="155">
        <v>0</v>
      </c>
      <c r="G21" s="156">
        <f t="shared" si="0"/>
        <v>0</v>
      </c>
      <c r="O21" s="150">
        <v>2</v>
      </c>
      <c r="AA21" s="123">
        <v>12</v>
      </c>
      <c r="AB21" s="123">
        <v>0</v>
      </c>
      <c r="AC21" s="123">
        <v>10</v>
      </c>
      <c r="AZ21" s="123">
        <v>2</v>
      </c>
      <c r="BA21" s="123">
        <f t="shared" si="1"/>
        <v>0</v>
      </c>
      <c r="BB21" s="123">
        <f t="shared" si="2"/>
        <v>0</v>
      </c>
      <c r="BC21" s="123">
        <f t="shared" si="3"/>
        <v>0</v>
      </c>
      <c r="BD21" s="123">
        <f t="shared" si="4"/>
        <v>0</v>
      </c>
      <c r="BE21" s="123">
        <f t="shared" si="5"/>
        <v>0</v>
      </c>
      <c r="CZ21" s="123">
        <v>3.0000000000000001E-5</v>
      </c>
    </row>
    <row r="22" spans="1:104" x14ac:dyDescent="0.2">
      <c r="A22" s="151">
        <v>11</v>
      </c>
      <c r="B22" s="152" t="s">
        <v>95</v>
      </c>
      <c r="C22" s="153" t="s">
        <v>96</v>
      </c>
      <c r="D22" s="154" t="s">
        <v>97</v>
      </c>
      <c r="E22" s="155">
        <v>0.3</v>
      </c>
      <c r="F22" s="155">
        <v>0</v>
      </c>
      <c r="G22" s="156">
        <f t="shared" si="0"/>
        <v>0</v>
      </c>
      <c r="O22" s="150">
        <v>2</v>
      </c>
      <c r="AA22" s="123">
        <v>12</v>
      </c>
      <c r="AB22" s="123">
        <v>0</v>
      </c>
      <c r="AC22" s="123">
        <v>11</v>
      </c>
      <c r="AZ22" s="123">
        <v>2</v>
      </c>
      <c r="BA22" s="123">
        <f t="shared" si="1"/>
        <v>0</v>
      </c>
      <c r="BB22" s="123">
        <f t="shared" si="2"/>
        <v>0</v>
      </c>
      <c r="BC22" s="123">
        <f t="shared" si="3"/>
        <v>0</v>
      </c>
      <c r="BD22" s="123">
        <f t="shared" si="4"/>
        <v>0</v>
      </c>
      <c r="BE22" s="123">
        <f t="shared" si="5"/>
        <v>0</v>
      </c>
      <c r="CZ22" s="123">
        <v>0</v>
      </c>
    </row>
    <row r="23" spans="1:104" x14ac:dyDescent="0.2">
      <c r="A23" s="151">
        <v>12</v>
      </c>
      <c r="B23" s="152" t="s">
        <v>98</v>
      </c>
      <c r="C23" s="153" t="s">
        <v>99</v>
      </c>
      <c r="D23" s="154" t="s">
        <v>74</v>
      </c>
      <c r="E23" s="155">
        <v>2</v>
      </c>
      <c r="F23" s="155">
        <v>0</v>
      </c>
      <c r="G23" s="156">
        <f t="shared" si="0"/>
        <v>0</v>
      </c>
      <c r="O23" s="150">
        <v>2</v>
      </c>
      <c r="AA23" s="123">
        <v>12</v>
      </c>
      <c r="AB23" s="123">
        <v>0</v>
      </c>
      <c r="AC23" s="123">
        <v>12</v>
      </c>
      <c r="AZ23" s="123">
        <v>2</v>
      </c>
      <c r="BA23" s="123">
        <f t="shared" si="1"/>
        <v>0</v>
      </c>
      <c r="BB23" s="123">
        <f t="shared" si="2"/>
        <v>0</v>
      </c>
      <c r="BC23" s="123">
        <f t="shared" si="3"/>
        <v>0</v>
      </c>
      <c r="BD23" s="123">
        <f t="shared" si="4"/>
        <v>0</v>
      </c>
      <c r="BE23" s="123">
        <f t="shared" si="5"/>
        <v>0</v>
      </c>
      <c r="CZ23" s="123">
        <v>3.0000000000000001E-5</v>
      </c>
    </row>
    <row r="24" spans="1:104" x14ac:dyDescent="0.2">
      <c r="A24" s="151">
        <v>13</v>
      </c>
      <c r="B24" s="152" t="s">
        <v>100</v>
      </c>
      <c r="C24" s="153" t="s">
        <v>101</v>
      </c>
      <c r="D24" s="154" t="s">
        <v>102</v>
      </c>
      <c r="E24" s="155">
        <v>1</v>
      </c>
      <c r="F24" s="155">
        <v>0</v>
      </c>
      <c r="G24" s="156">
        <f t="shared" si="0"/>
        <v>0</v>
      </c>
      <c r="O24" s="150">
        <v>2</v>
      </c>
      <c r="AA24" s="123">
        <v>12</v>
      </c>
      <c r="AB24" s="123">
        <v>0</v>
      </c>
      <c r="AC24" s="123">
        <v>13</v>
      </c>
      <c r="AZ24" s="123">
        <v>2</v>
      </c>
      <c r="BA24" s="123">
        <f t="shared" si="1"/>
        <v>0</v>
      </c>
      <c r="BB24" s="123">
        <f t="shared" si="2"/>
        <v>0</v>
      </c>
      <c r="BC24" s="123">
        <f t="shared" si="3"/>
        <v>0</v>
      </c>
      <c r="BD24" s="123">
        <f t="shared" si="4"/>
        <v>0</v>
      </c>
      <c r="BE24" s="123">
        <f t="shared" si="5"/>
        <v>0</v>
      </c>
      <c r="CZ24" s="123">
        <v>0</v>
      </c>
    </row>
    <row r="25" spans="1:104" x14ac:dyDescent="0.2">
      <c r="A25" s="151">
        <v>14</v>
      </c>
      <c r="B25" s="152" t="s">
        <v>103</v>
      </c>
      <c r="C25" s="153" t="s">
        <v>104</v>
      </c>
      <c r="D25" s="154" t="s">
        <v>74</v>
      </c>
      <c r="E25" s="155">
        <v>2</v>
      </c>
      <c r="F25" s="155">
        <v>0</v>
      </c>
      <c r="G25" s="156">
        <f t="shared" si="0"/>
        <v>0</v>
      </c>
      <c r="O25" s="150">
        <v>2</v>
      </c>
      <c r="AA25" s="123">
        <v>12</v>
      </c>
      <c r="AB25" s="123">
        <v>0</v>
      </c>
      <c r="AC25" s="123">
        <v>14</v>
      </c>
      <c r="AZ25" s="123">
        <v>2</v>
      </c>
      <c r="BA25" s="123">
        <f t="shared" si="1"/>
        <v>0</v>
      </c>
      <c r="BB25" s="123">
        <f t="shared" si="2"/>
        <v>0</v>
      </c>
      <c r="BC25" s="123">
        <f t="shared" si="3"/>
        <v>0</v>
      </c>
      <c r="BD25" s="123">
        <f t="shared" si="4"/>
        <v>0</v>
      </c>
      <c r="BE25" s="123">
        <f t="shared" si="5"/>
        <v>0</v>
      </c>
      <c r="CZ25" s="123">
        <v>2.5000000000000001E-4</v>
      </c>
    </row>
    <row r="26" spans="1:104" x14ac:dyDescent="0.2">
      <c r="A26" s="151">
        <v>15</v>
      </c>
      <c r="B26" s="152" t="s">
        <v>105</v>
      </c>
      <c r="C26" s="153" t="s">
        <v>106</v>
      </c>
      <c r="D26" s="154" t="s">
        <v>102</v>
      </c>
      <c r="E26" s="155">
        <v>1</v>
      </c>
      <c r="F26" s="155">
        <v>0</v>
      </c>
      <c r="G26" s="156">
        <f t="shared" si="0"/>
        <v>0</v>
      </c>
      <c r="O26" s="150">
        <v>2</v>
      </c>
      <c r="AA26" s="123">
        <v>12</v>
      </c>
      <c r="AB26" s="123">
        <v>0</v>
      </c>
      <c r="AC26" s="123">
        <v>15</v>
      </c>
      <c r="AZ26" s="123">
        <v>2</v>
      </c>
      <c r="BA26" s="123">
        <f t="shared" si="1"/>
        <v>0</v>
      </c>
      <c r="BB26" s="123">
        <f t="shared" si="2"/>
        <v>0</v>
      </c>
      <c r="BC26" s="123">
        <f t="shared" si="3"/>
        <v>0</v>
      </c>
      <c r="BD26" s="123">
        <f t="shared" si="4"/>
        <v>0</v>
      </c>
      <c r="BE26" s="123">
        <f t="shared" si="5"/>
        <v>0</v>
      </c>
      <c r="CZ26" s="123">
        <v>0</v>
      </c>
    </row>
    <row r="27" spans="1:104" x14ac:dyDescent="0.2">
      <c r="A27" s="157"/>
      <c r="B27" s="158" t="s">
        <v>64</v>
      </c>
      <c r="C27" s="159" t="str">
        <f>CONCATENATE(B17," ",C17)</f>
        <v>723 Vnitřní plynovod</v>
      </c>
      <c r="D27" s="157"/>
      <c r="E27" s="160"/>
      <c r="F27" s="160"/>
      <c r="G27" s="161">
        <f>SUM(G17:G26)</f>
        <v>0</v>
      </c>
      <c r="O27" s="150">
        <v>4</v>
      </c>
      <c r="BA27" s="162">
        <f>SUM(BA17:BA26)</f>
        <v>0</v>
      </c>
      <c r="BB27" s="162">
        <f>SUM(BB17:BB26)</f>
        <v>0</v>
      </c>
      <c r="BC27" s="162">
        <f>SUM(BC17:BC26)</f>
        <v>0</v>
      </c>
      <c r="BD27" s="162">
        <f>SUM(BD17:BD26)</f>
        <v>0</v>
      </c>
      <c r="BE27" s="162">
        <f>SUM(BE17:BE26)</f>
        <v>0</v>
      </c>
    </row>
    <row r="28" spans="1:104" x14ac:dyDescent="0.2">
      <c r="A28" s="143" t="s">
        <v>63</v>
      </c>
      <c r="B28" s="144" t="s">
        <v>107</v>
      </c>
      <c r="C28" s="145" t="s">
        <v>108</v>
      </c>
      <c r="D28" s="146"/>
      <c r="E28" s="147"/>
      <c r="F28" s="147"/>
      <c r="G28" s="148"/>
      <c r="H28" s="149"/>
      <c r="I28" s="149"/>
      <c r="O28" s="150">
        <v>1</v>
      </c>
    </row>
    <row r="29" spans="1:104" x14ac:dyDescent="0.2">
      <c r="A29" s="151">
        <v>16</v>
      </c>
      <c r="B29" s="152" t="s">
        <v>109</v>
      </c>
      <c r="C29" s="153" t="s">
        <v>110</v>
      </c>
      <c r="D29" s="154" t="s">
        <v>111</v>
      </c>
      <c r="E29" s="155">
        <v>2</v>
      </c>
      <c r="F29" s="155">
        <v>0</v>
      </c>
      <c r="G29" s="156">
        <f t="shared" ref="G29:G34" si="6">E29*F29</f>
        <v>0</v>
      </c>
      <c r="O29" s="150">
        <v>2</v>
      </c>
      <c r="AA29" s="123">
        <v>12</v>
      </c>
      <c r="AB29" s="123">
        <v>0</v>
      </c>
      <c r="AC29" s="123">
        <v>16</v>
      </c>
      <c r="AZ29" s="123">
        <v>2</v>
      </c>
      <c r="BA29" s="123">
        <f t="shared" ref="BA29:BA34" si="7">IF(AZ29=1,G29,0)</f>
        <v>0</v>
      </c>
      <c r="BB29" s="123">
        <f t="shared" ref="BB29:BB34" si="8">IF(AZ29=2,G29,0)</f>
        <v>0</v>
      </c>
      <c r="BC29" s="123">
        <f t="shared" ref="BC29:BC34" si="9">IF(AZ29=3,G29,0)</f>
        <v>0</v>
      </c>
      <c r="BD29" s="123">
        <f t="shared" ref="BD29:BD34" si="10">IF(AZ29=4,G29,0)</f>
        <v>0</v>
      </c>
      <c r="BE29" s="123">
        <f t="shared" ref="BE29:BE34" si="11">IF(AZ29=5,G29,0)</f>
        <v>0</v>
      </c>
      <c r="CZ29" s="123">
        <v>2.9049999999999999E-2</v>
      </c>
    </row>
    <row r="30" spans="1:104" ht="22.5" x14ac:dyDescent="0.2">
      <c r="A30" s="151">
        <v>17</v>
      </c>
      <c r="B30" s="152" t="s">
        <v>112</v>
      </c>
      <c r="C30" s="153" t="s">
        <v>113</v>
      </c>
      <c r="D30" s="154" t="s">
        <v>111</v>
      </c>
      <c r="E30" s="155">
        <v>2</v>
      </c>
      <c r="F30" s="155">
        <v>0</v>
      </c>
      <c r="G30" s="156">
        <f t="shared" si="6"/>
        <v>0</v>
      </c>
      <c r="O30" s="150">
        <v>2</v>
      </c>
      <c r="AA30" s="123">
        <v>12</v>
      </c>
      <c r="AB30" s="123">
        <v>0</v>
      </c>
      <c r="AC30" s="123">
        <v>17</v>
      </c>
      <c r="AZ30" s="123">
        <v>2</v>
      </c>
      <c r="BA30" s="123">
        <f t="shared" si="7"/>
        <v>0</v>
      </c>
      <c r="BB30" s="123">
        <f t="shared" si="8"/>
        <v>0</v>
      </c>
      <c r="BC30" s="123">
        <f t="shared" si="9"/>
        <v>0</v>
      </c>
      <c r="BD30" s="123">
        <f t="shared" si="10"/>
        <v>0</v>
      </c>
      <c r="BE30" s="123">
        <f t="shared" si="11"/>
        <v>0</v>
      </c>
      <c r="CZ30" s="123">
        <v>2.9049999999999999E-2</v>
      </c>
    </row>
    <row r="31" spans="1:104" x14ac:dyDescent="0.2">
      <c r="A31" s="151">
        <v>18</v>
      </c>
      <c r="B31" s="152" t="s">
        <v>114</v>
      </c>
      <c r="C31" s="153" t="s">
        <v>115</v>
      </c>
      <c r="D31" s="154" t="s">
        <v>74</v>
      </c>
      <c r="E31" s="155">
        <v>2</v>
      </c>
      <c r="F31" s="155">
        <v>0</v>
      </c>
      <c r="G31" s="156">
        <f t="shared" si="6"/>
        <v>0</v>
      </c>
      <c r="O31" s="150">
        <v>2</v>
      </c>
      <c r="AA31" s="123">
        <v>12</v>
      </c>
      <c r="AB31" s="123">
        <v>0</v>
      </c>
      <c r="AC31" s="123">
        <v>18</v>
      </c>
      <c r="AZ31" s="123">
        <v>2</v>
      </c>
      <c r="BA31" s="123">
        <f t="shared" si="7"/>
        <v>0</v>
      </c>
      <c r="BB31" s="123">
        <f t="shared" si="8"/>
        <v>0</v>
      </c>
      <c r="BC31" s="123">
        <f t="shared" si="9"/>
        <v>0</v>
      </c>
      <c r="BD31" s="123">
        <f t="shared" si="10"/>
        <v>0</v>
      </c>
      <c r="BE31" s="123">
        <f t="shared" si="11"/>
        <v>0</v>
      </c>
      <c r="CZ31" s="123">
        <v>7.5000000000000002E-4</v>
      </c>
    </row>
    <row r="32" spans="1:104" x14ac:dyDescent="0.2">
      <c r="A32" s="151">
        <v>19</v>
      </c>
      <c r="B32" s="152" t="s">
        <v>116</v>
      </c>
      <c r="C32" s="153" t="s">
        <v>117</v>
      </c>
      <c r="D32" s="154" t="s">
        <v>97</v>
      </c>
      <c r="E32" s="155">
        <v>1.3</v>
      </c>
      <c r="F32" s="155">
        <v>0</v>
      </c>
      <c r="G32" s="156">
        <f t="shared" si="6"/>
        <v>0</v>
      </c>
      <c r="O32" s="150">
        <v>2</v>
      </c>
      <c r="AA32" s="123">
        <v>12</v>
      </c>
      <c r="AB32" s="123">
        <v>0</v>
      </c>
      <c r="AC32" s="123">
        <v>19</v>
      </c>
      <c r="AZ32" s="123">
        <v>2</v>
      </c>
      <c r="BA32" s="123">
        <f t="shared" si="7"/>
        <v>0</v>
      </c>
      <c r="BB32" s="123">
        <f t="shared" si="8"/>
        <v>0</v>
      </c>
      <c r="BC32" s="123">
        <f t="shared" si="9"/>
        <v>0</v>
      </c>
      <c r="BD32" s="123">
        <f t="shared" si="10"/>
        <v>0</v>
      </c>
      <c r="BE32" s="123">
        <f t="shared" si="11"/>
        <v>0</v>
      </c>
      <c r="CZ32" s="123">
        <v>0</v>
      </c>
    </row>
    <row r="33" spans="1:104" x14ac:dyDescent="0.2">
      <c r="A33" s="151">
        <v>20</v>
      </c>
      <c r="B33" s="152" t="s">
        <v>118</v>
      </c>
      <c r="C33" s="153" t="s">
        <v>119</v>
      </c>
      <c r="D33" s="154" t="s">
        <v>111</v>
      </c>
      <c r="E33" s="155">
        <v>2</v>
      </c>
      <c r="F33" s="155">
        <v>0</v>
      </c>
      <c r="G33" s="156">
        <f t="shared" si="6"/>
        <v>0</v>
      </c>
      <c r="O33" s="150">
        <v>2</v>
      </c>
      <c r="AA33" s="123">
        <v>12</v>
      </c>
      <c r="AB33" s="123">
        <v>0</v>
      </c>
      <c r="AC33" s="123">
        <v>20</v>
      </c>
      <c r="AZ33" s="123">
        <v>2</v>
      </c>
      <c r="BA33" s="123">
        <f t="shared" si="7"/>
        <v>0</v>
      </c>
      <c r="BB33" s="123">
        <f t="shared" si="8"/>
        <v>0</v>
      </c>
      <c r="BC33" s="123">
        <f t="shared" si="9"/>
        <v>0</v>
      </c>
      <c r="BD33" s="123">
        <f t="shared" si="10"/>
        <v>0</v>
      </c>
      <c r="BE33" s="123">
        <f t="shared" si="11"/>
        <v>0</v>
      </c>
      <c r="CZ33" s="123">
        <v>1.3799999999999999E-3</v>
      </c>
    </row>
    <row r="34" spans="1:104" x14ac:dyDescent="0.2">
      <c r="A34" s="151">
        <v>21</v>
      </c>
      <c r="B34" s="152" t="s">
        <v>120</v>
      </c>
      <c r="C34" s="153" t="s">
        <v>121</v>
      </c>
      <c r="D34" s="154" t="s">
        <v>97</v>
      </c>
      <c r="E34" s="155">
        <v>1.3</v>
      </c>
      <c r="F34" s="155">
        <v>0</v>
      </c>
      <c r="G34" s="156">
        <f t="shared" si="6"/>
        <v>0</v>
      </c>
      <c r="O34" s="150">
        <v>2</v>
      </c>
      <c r="AA34" s="123">
        <v>12</v>
      </c>
      <c r="AB34" s="123">
        <v>0</v>
      </c>
      <c r="AC34" s="123">
        <v>21</v>
      </c>
      <c r="AZ34" s="123">
        <v>2</v>
      </c>
      <c r="BA34" s="123">
        <f t="shared" si="7"/>
        <v>0</v>
      </c>
      <c r="BB34" s="123">
        <f t="shared" si="8"/>
        <v>0</v>
      </c>
      <c r="BC34" s="123">
        <f t="shared" si="9"/>
        <v>0</v>
      </c>
      <c r="BD34" s="123">
        <f t="shared" si="10"/>
        <v>0</v>
      </c>
      <c r="BE34" s="123">
        <f t="shared" si="11"/>
        <v>0</v>
      </c>
      <c r="CZ34" s="123">
        <v>0</v>
      </c>
    </row>
    <row r="35" spans="1:104" x14ac:dyDescent="0.2">
      <c r="A35" s="157"/>
      <c r="B35" s="158" t="s">
        <v>64</v>
      </c>
      <c r="C35" s="159" t="str">
        <f>CONCATENATE(B28," ",C28)</f>
        <v>731 Kotelny</v>
      </c>
      <c r="D35" s="157"/>
      <c r="E35" s="160"/>
      <c r="F35" s="160"/>
      <c r="G35" s="161">
        <f>SUM(G28:G34)</f>
        <v>0</v>
      </c>
      <c r="O35" s="150">
        <v>4</v>
      </c>
      <c r="BA35" s="162">
        <f>SUM(BA28:BA34)</f>
        <v>0</v>
      </c>
      <c r="BB35" s="162">
        <f>SUM(BB28:BB34)</f>
        <v>0</v>
      </c>
      <c r="BC35" s="162">
        <f>SUM(BC28:BC34)</f>
        <v>0</v>
      </c>
      <c r="BD35" s="162">
        <f>SUM(BD28:BD34)</f>
        <v>0</v>
      </c>
      <c r="BE35" s="162">
        <f>SUM(BE28:BE34)</f>
        <v>0</v>
      </c>
    </row>
    <row r="36" spans="1:104" x14ac:dyDescent="0.2">
      <c r="A36" s="143" t="s">
        <v>63</v>
      </c>
      <c r="B36" s="144" t="s">
        <v>122</v>
      </c>
      <c r="C36" s="145" t="s">
        <v>123</v>
      </c>
      <c r="D36" s="146"/>
      <c r="E36" s="147"/>
      <c r="F36" s="147"/>
      <c r="G36" s="148"/>
      <c r="H36" s="149"/>
      <c r="I36" s="149"/>
      <c r="O36" s="150">
        <v>1</v>
      </c>
    </row>
    <row r="37" spans="1:104" x14ac:dyDescent="0.2">
      <c r="A37" s="151">
        <v>22</v>
      </c>
      <c r="B37" s="152" t="s">
        <v>124</v>
      </c>
      <c r="C37" s="153" t="s">
        <v>125</v>
      </c>
      <c r="D37" s="154" t="s">
        <v>88</v>
      </c>
      <c r="E37" s="155">
        <v>8</v>
      </c>
      <c r="F37" s="155">
        <v>0</v>
      </c>
      <c r="G37" s="156">
        <f>E37*F37</f>
        <v>0</v>
      </c>
      <c r="O37" s="150">
        <v>2</v>
      </c>
      <c r="AA37" s="123">
        <v>12</v>
      </c>
      <c r="AB37" s="123">
        <v>0</v>
      </c>
      <c r="AC37" s="123">
        <v>22</v>
      </c>
      <c r="AZ37" s="123">
        <v>2</v>
      </c>
      <c r="BA37" s="123">
        <f>IF(AZ37=1,G37,0)</f>
        <v>0</v>
      </c>
      <c r="BB37" s="123">
        <f>IF(AZ37=2,G37,0)</f>
        <v>0</v>
      </c>
      <c r="BC37" s="123">
        <f>IF(AZ37=3,G37,0)</f>
        <v>0</v>
      </c>
      <c r="BD37" s="123">
        <f>IF(AZ37=4,G37,0)</f>
        <v>0</v>
      </c>
      <c r="BE37" s="123">
        <f>IF(AZ37=5,G37,0)</f>
        <v>0</v>
      </c>
      <c r="CZ37" s="123">
        <v>1.0410000000000001E-2</v>
      </c>
    </row>
    <row r="38" spans="1:104" x14ac:dyDescent="0.2">
      <c r="A38" s="151">
        <v>23</v>
      </c>
      <c r="B38" s="152" t="s">
        <v>126</v>
      </c>
      <c r="C38" s="153" t="s">
        <v>127</v>
      </c>
      <c r="D38" s="154" t="s">
        <v>88</v>
      </c>
      <c r="E38" s="155">
        <v>16</v>
      </c>
      <c r="F38" s="155">
        <v>0</v>
      </c>
      <c r="G38" s="156">
        <f>E38*F38</f>
        <v>0</v>
      </c>
      <c r="O38" s="150">
        <v>2</v>
      </c>
      <c r="AA38" s="123">
        <v>12</v>
      </c>
      <c r="AB38" s="123">
        <v>0</v>
      </c>
      <c r="AC38" s="123">
        <v>23</v>
      </c>
      <c r="AZ38" s="123">
        <v>2</v>
      </c>
      <c r="BA38" s="123">
        <f>IF(AZ38=1,G38,0)</f>
        <v>0</v>
      </c>
      <c r="BB38" s="123">
        <f>IF(AZ38=2,G38,0)</f>
        <v>0</v>
      </c>
      <c r="BC38" s="123">
        <f>IF(AZ38=3,G38,0)</f>
        <v>0</v>
      </c>
      <c r="BD38" s="123">
        <f>IF(AZ38=4,G38,0)</f>
        <v>0</v>
      </c>
      <c r="BE38" s="123">
        <f>IF(AZ38=5,G38,0)</f>
        <v>0</v>
      </c>
      <c r="CZ38" s="123">
        <v>0</v>
      </c>
    </row>
    <row r="39" spans="1:104" x14ac:dyDescent="0.2">
      <c r="A39" s="151">
        <v>24</v>
      </c>
      <c r="B39" s="152" t="s">
        <v>128</v>
      </c>
      <c r="C39" s="153" t="s">
        <v>129</v>
      </c>
      <c r="D39" s="154" t="s">
        <v>97</v>
      </c>
      <c r="E39" s="155">
        <v>1.5</v>
      </c>
      <c r="F39" s="155">
        <v>0</v>
      </c>
      <c r="G39" s="156">
        <f>E39*F39</f>
        <v>0</v>
      </c>
      <c r="O39" s="150">
        <v>2</v>
      </c>
      <c r="AA39" s="123">
        <v>12</v>
      </c>
      <c r="AB39" s="123">
        <v>0</v>
      </c>
      <c r="AC39" s="123">
        <v>24</v>
      </c>
      <c r="AZ39" s="123">
        <v>2</v>
      </c>
      <c r="BA39" s="123">
        <f>IF(AZ39=1,G39,0)</f>
        <v>0</v>
      </c>
      <c r="BB39" s="123">
        <f>IF(AZ39=2,G39,0)</f>
        <v>0</v>
      </c>
      <c r="BC39" s="123">
        <f>IF(AZ39=3,G39,0)</f>
        <v>0</v>
      </c>
      <c r="BD39" s="123">
        <f>IF(AZ39=4,G39,0)</f>
        <v>0</v>
      </c>
      <c r="BE39" s="123">
        <f>IF(AZ39=5,G39,0)</f>
        <v>0</v>
      </c>
      <c r="CZ39" s="123">
        <v>0</v>
      </c>
    </row>
    <row r="40" spans="1:104" x14ac:dyDescent="0.2">
      <c r="A40" s="157"/>
      <c r="B40" s="158" t="s">
        <v>64</v>
      </c>
      <c r="C40" s="159" t="str">
        <f>CONCATENATE(B36," ",C36)</f>
        <v>733 Rozvod potrubí</v>
      </c>
      <c r="D40" s="157"/>
      <c r="E40" s="160"/>
      <c r="F40" s="160"/>
      <c r="G40" s="161">
        <f>SUM(G36:G39)</f>
        <v>0</v>
      </c>
      <c r="O40" s="150">
        <v>4</v>
      </c>
      <c r="BA40" s="162">
        <f>SUM(BA36:BA39)</f>
        <v>0</v>
      </c>
      <c r="BB40" s="162">
        <f>SUM(BB36:BB39)</f>
        <v>0</v>
      </c>
      <c r="BC40" s="162">
        <f>SUM(BC36:BC39)</f>
        <v>0</v>
      </c>
      <c r="BD40" s="162">
        <f>SUM(BD36:BD39)</f>
        <v>0</v>
      </c>
      <c r="BE40" s="162">
        <f>SUM(BE36:BE39)</f>
        <v>0</v>
      </c>
    </row>
    <row r="41" spans="1:104" x14ac:dyDescent="0.2">
      <c r="A41" s="143" t="s">
        <v>63</v>
      </c>
      <c r="B41" s="144" t="s">
        <v>130</v>
      </c>
      <c r="C41" s="145" t="s">
        <v>131</v>
      </c>
      <c r="D41" s="146"/>
      <c r="E41" s="147"/>
      <c r="F41" s="147"/>
      <c r="G41" s="148"/>
      <c r="H41" s="149"/>
      <c r="I41" s="149"/>
      <c r="O41" s="150">
        <v>1</v>
      </c>
    </row>
    <row r="42" spans="1:104" x14ac:dyDescent="0.2">
      <c r="A42" s="151">
        <v>25</v>
      </c>
      <c r="B42" s="152" t="s">
        <v>132</v>
      </c>
      <c r="C42" s="153" t="s">
        <v>133</v>
      </c>
      <c r="D42" s="154" t="s">
        <v>111</v>
      </c>
      <c r="E42" s="155">
        <v>4</v>
      </c>
      <c r="F42" s="155">
        <v>0</v>
      </c>
      <c r="G42" s="156">
        <f>E42*F42</f>
        <v>0</v>
      </c>
      <c r="O42" s="150">
        <v>2</v>
      </c>
      <c r="AA42" s="123">
        <v>12</v>
      </c>
      <c r="AB42" s="123">
        <v>0</v>
      </c>
      <c r="AC42" s="123">
        <v>25</v>
      </c>
      <c r="AZ42" s="123">
        <v>2</v>
      </c>
      <c r="BA42" s="123">
        <f>IF(AZ42=1,G42,0)</f>
        <v>0</v>
      </c>
      <c r="BB42" s="123">
        <f>IF(AZ42=2,G42,0)</f>
        <v>0</v>
      </c>
      <c r="BC42" s="123">
        <f>IF(AZ42=3,G42,0)</f>
        <v>0</v>
      </c>
      <c r="BD42" s="123">
        <f>IF(AZ42=4,G42,0)</f>
        <v>0</v>
      </c>
      <c r="BE42" s="123">
        <f>IF(AZ42=5,G42,0)</f>
        <v>0</v>
      </c>
      <c r="CZ42" s="123">
        <v>4.0299999999999997E-3</v>
      </c>
    </row>
    <row r="43" spans="1:104" x14ac:dyDescent="0.2">
      <c r="A43" s="151">
        <v>26</v>
      </c>
      <c r="B43" s="152" t="s">
        <v>134</v>
      </c>
      <c r="C43" s="153" t="s">
        <v>135</v>
      </c>
      <c r="D43" s="154" t="s">
        <v>111</v>
      </c>
      <c r="E43" s="155">
        <v>4</v>
      </c>
      <c r="F43" s="155">
        <v>0</v>
      </c>
      <c r="G43" s="156">
        <f>E43*F43</f>
        <v>0</v>
      </c>
      <c r="O43" s="150">
        <v>2</v>
      </c>
      <c r="AA43" s="123">
        <v>12</v>
      </c>
      <c r="AB43" s="123">
        <v>0</v>
      </c>
      <c r="AC43" s="123">
        <v>26</v>
      </c>
      <c r="AZ43" s="123">
        <v>2</v>
      </c>
      <c r="BA43" s="123">
        <f>IF(AZ43=1,G43,0)</f>
        <v>0</v>
      </c>
      <c r="BB43" s="123">
        <f>IF(AZ43=2,G43,0)</f>
        <v>0</v>
      </c>
      <c r="BC43" s="123">
        <f>IF(AZ43=3,G43,0)</f>
        <v>0</v>
      </c>
      <c r="BD43" s="123">
        <f>IF(AZ43=4,G43,0)</f>
        <v>0</v>
      </c>
      <c r="BE43" s="123">
        <f>IF(AZ43=5,G43,0)</f>
        <v>0</v>
      </c>
      <c r="CZ43" s="123">
        <v>4.0299999999999997E-3</v>
      </c>
    </row>
    <row r="44" spans="1:104" x14ac:dyDescent="0.2">
      <c r="A44" s="157"/>
      <c r="B44" s="158" t="s">
        <v>64</v>
      </c>
      <c r="C44" s="159" t="str">
        <f>CONCATENATE(B41," ",C41)</f>
        <v>734 Armatury</v>
      </c>
      <c r="D44" s="157"/>
      <c r="E44" s="160"/>
      <c r="F44" s="160"/>
      <c r="G44" s="161">
        <f>SUM(G41:G43)</f>
        <v>0</v>
      </c>
      <c r="O44" s="150">
        <v>4</v>
      </c>
      <c r="BA44" s="162">
        <f>SUM(BA41:BA43)</f>
        <v>0</v>
      </c>
      <c r="BB44" s="162">
        <f>SUM(BB41:BB43)</f>
        <v>0</v>
      </c>
      <c r="BC44" s="162">
        <f>SUM(BC41:BC43)</f>
        <v>0</v>
      </c>
      <c r="BD44" s="162">
        <f>SUM(BD41:BD43)</f>
        <v>0</v>
      </c>
      <c r="BE44" s="162">
        <f>SUM(BE41:BE43)</f>
        <v>0</v>
      </c>
    </row>
    <row r="45" spans="1:104" x14ac:dyDescent="0.2">
      <c r="A45" s="143" t="s">
        <v>63</v>
      </c>
      <c r="B45" s="144" t="s">
        <v>136</v>
      </c>
      <c r="C45" s="145" t="s">
        <v>137</v>
      </c>
      <c r="D45" s="146"/>
      <c r="E45" s="147"/>
      <c r="F45" s="147"/>
      <c r="G45" s="148"/>
      <c r="H45" s="149"/>
      <c r="I45" s="149"/>
      <c r="O45" s="150">
        <v>1</v>
      </c>
    </row>
    <row r="46" spans="1:104" x14ac:dyDescent="0.2">
      <c r="A46" s="151">
        <v>27</v>
      </c>
      <c r="B46" s="152" t="s">
        <v>138</v>
      </c>
      <c r="C46" s="153" t="s">
        <v>139</v>
      </c>
      <c r="D46" s="154" t="s">
        <v>88</v>
      </c>
      <c r="E46" s="155">
        <v>24</v>
      </c>
      <c r="F46" s="155">
        <v>0</v>
      </c>
      <c r="G46" s="156">
        <f>E46*F46</f>
        <v>0</v>
      </c>
      <c r="O46" s="150">
        <v>2</v>
      </c>
      <c r="AA46" s="123">
        <v>12</v>
      </c>
      <c r="AB46" s="123">
        <v>0</v>
      </c>
      <c r="AC46" s="123">
        <v>27</v>
      </c>
      <c r="AZ46" s="123">
        <v>2</v>
      </c>
      <c r="BA46" s="123">
        <f>IF(AZ46=1,G46,0)</f>
        <v>0</v>
      </c>
      <c r="BB46" s="123">
        <f>IF(AZ46=2,G46,0)</f>
        <v>0</v>
      </c>
      <c r="BC46" s="123">
        <f>IF(AZ46=3,G46,0)</f>
        <v>0</v>
      </c>
      <c r="BD46" s="123">
        <f>IF(AZ46=4,G46,0)</f>
        <v>0</v>
      </c>
      <c r="BE46" s="123">
        <f>IF(AZ46=5,G46,0)</f>
        <v>0</v>
      </c>
      <c r="CZ46" s="123">
        <v>9.0000000000000006E-5</v>
      </c>
    </row>
    <row r="47" spans="1:104" x14ac:dyDescent="0.2">
      <c r="A47" s="157"/>
      <c r="B47" s="158" t="s">
        <v>64</v>
      </c>
      <c r="C47" s="159" t="str">
        <f>CONCATENATE(B45," ",C45)</f>
        <v>783 Nátěry</v>
      </c>
      <c r="D47" s="157"/>
      <c r="E47" s="160"/>
      <c r="F47" s="160"/>
      <c r="G47" s="161">
        <f>SUM(G45:G46)</f>
        <v>0</v>
      </c>
      <c r="O47" s="150">
        <v>4</v>
      </c>
      <c r="BA47" s="162">
        <f>SUM(BA45:BA46)</f>
        <v>0</v>
      </c>
      <c r="BB47" s="162">
        <f>SUM(BB45:BB46)</f>
        <v>0</v>
      </c>
      <c r="BC47" s="162">
        <f>SUM(BC45:BC46)</f>
        <v>0</v>
      </c>
      <c r="BD47" s="162">
        <f>SUM(BD45:BD46)</f>
        <v>0</v>
      </c>
      <c r="BE47" s="162">
        <f>SUM(BE45:BE46)</f>
        <v>0</v>
      </c>
    </row>
    <row r="48" spans="1:104" x14ac:dyDescent="0.2">
      <c r="A48" s="143" t="s">
        <v>63</v>
      </c>
      <c r="B48" s="144" t="s">
        <v>140</v>
      </c>
      <c r="C48" s="145" t="s">
        <v>141</v>
      </c>
      <c r="D48" s="146"/>
      <c r="E48" s="147"/>
      <c r="F48" s="147"/>
      <c r="G48" s="148"/>
      <c r="H48" s="149"/>
      <c r="I48" s="149"/>
      <c r="O48" s="150">
        <v>1</v>
      </c>
    </row>
    <row r="49" spans="1:104" x14ac:dyDescent="0.2">
      <c r="A49" s="151">
        <v>28</v>
      </c>
      <c r="B49" s="152" t="s">
        <v>142</v>
      </c>
      <c r="C49" s="153" t="s">
        <v>143</v>
      </c>
      <c r="D49" s="154" t="s">
        <v>74</v>
      </c>
      <c r="E49" s="155">
        <v>2</v>
      </c>
      <c r="F49" s="155">
        <v>0</v>
      </c>
      <c r="G49" s="156">
        <f>E49*F49</f>
        <v>0</v>
      </c>
      <c r="O49" s="150">
        <v>2</v>
      </c>
      <c r="AA49" s="123">
        <v>12</v>
      </c>
      <c r="AB49" s="123">
        <v>0</v>
      </c>
      <c r="AC49" s="123">
        <v>28</v>
      </c>
      <c r="AZ49" s="123">
        <v>4</v>
      </c>
      <c r="BA49" s="123">
        <f>IF(AZ49=1,G49,0)</f>
        <v>0</v>
      </c>
      <c r="BB49" s="123">
        <f>IF(AZ49=2,G49,0)</f>
        <v>0</v>
      </c>
      <c r="BC49" s="123">
        <f>IF(AZ49=3,G49,0)</f>
        <v>0</v>
      </c>
      <c r="BD49" s="123">
        <f>IF(AZ49=4,G49,0)</f>
        <v>0</v>
      </c>
      <c r="BE49" s="123">
        <f>IF(AZ49=5,G49,0)</f>
        <v>0</v>
      </c>
      <c r="CZ49" s="123">
        <v>0</v>
      </c>
    </row>
    <row r="50" spans="1:104" ht="22.5" x14ac:dyDescent="0.2">
      <c r="A50" s="151">
        <v>29</v>
      </c>
      <c r="B50" s="152" t="s">
        <v>144</v>
      </c>
      <c r="C50" s="153" t="s">
        <v>145</v>
      </c>
      <c r="D50" s="154" t="s">
        <v>77</v>
      </c>
      <c r="E50" s="155">
        <v>60</v>
      </c>
      <c r="F50" s="155">
        <v>0</v>
      </c>
      <c r="G50" s="156">
        <f>E50*F50</f>
        <v>0</v>
      </c>
      <c r="O50" s="150">
        <v>2</v>
      </c>
      <c r="AA50" s="123">
        <v>12</v>
      </c>
      <c r="AB50" s="123">
        <v>0</v>
      </c>
      <c r="AC50" s="123">
        <v>29</v>
      </c>
      <c r="AZ50" s="123">
        <v>4</v>
      </c>
      <c r="BA50" s="123">
        <f>IF(AZ50=1,G50,0)</f>
        <v>0</v>
      </c>
      <c r="BB50" s="123">
        <f>IF(AZ50=2,G50,0)</f>
        <v>0</v>
      </c>
      <c r="BC50" s="123">
        <f>IF(AZ50=3,G50,0)</f>
        <v>0</v>
      </c>
      <c r="BD50" s="123">
        <f>IF(AZ50=4,G50,0)</f>
        <v>0</v>
      </c>
      <c r="BE50" s="123">
        <f>IF(AZ50=5,G50,0)</f>
        <v>0</v>
      </c>
      <c r="CZ50" s="123">
        <v>0</v>
      </c>
    </row>
    <row r="51" spans="1:104" x14ac:dyDescent="0.2">
      <c r="A51" s="157"/>
      <c r="B51" s="158" t="s">
        <v>64</v>
      </c>
      <c r="C51" s="159" t="str">
        <f>CONCATENATE(B48," ",C48)</f>
        <v>M21 Elektromontáže</v>
      </c>
      <c r="D51" s="157"/>
      <c r="E51" s="160"/>
      <c r="F51" s="160"/>
      <c r="G51" s="161">
        <f>SUM(G48:G50)</f>
        <v>0</v>
      </c>
      <c r="O51" s="150">
        <v>4</v>
      </c>
      <c r="BA51" s="162">
        <f>SUM(BA48:BA50)</f>
        <v>0</v>
      </c>
      <c r="BB51" s="162">
        <f>SUM(BB48:BB50)</f>
        <v>0</v>
      </c>
      <c r="BC51" s="162">
        <f>SUM(BC48:BC50)</f>
        <v>0</v>
      </c>
      <c r="BD51" s="162">
        <f>SUM(BD48:BD50)</f>
        <v>0</v>
      </c>
      <c r="BE51" s="162">
        <f>SUM(BE48:BE50)</f>
        <v>0</v>
      </c>
    </row>
    <row r="52" spans="1:104" x14ac:dyDescent="0.2">
      <c r="A52" s="124"/>
      <c r="B52" s="124"/>
      <c r="C52" s="124"/>
      <c r="D52" s="124"/>
      <c r="E52" s="124"/>
      <c r="F52" s="124"/>
      <c r="G52" s="124"/>
    </row>
    <row r="53" spans="1:104" x14ac:dyDescent="0.2">
      <c r="E53" s="123"/>
    </row>
    <row r="54" spans="1:104" x14ac:dyDescent="0.2">
      <c r="E54" s="123"/>
    </row>
    <row r="55" spans="1:104" x14ac:dyDescent="0.2">
      <c r="E55" s="123"/>
    </row>
    <row r="56" spans="1:104" x14ac:dyDescent="0.2">
      <c r="E56" s="123"/>
    </row>
    <row r="57" spans="1:104" x14ac:dyDescent="0.2">
      <c r="E57" s="123"/>
    </row>
    <row r="58" spans="1:104" x14ac:dyDescent="0.2">
      <c r="E58" s="123"/>
    </row>
    <row r="59" spans="1:104" x14ac:dyDescent="0.2">
      <c r="E59" s="123"/>
    </row>
    <row r="60" spans="1:104" x14ac:dyDescent="0.2">
      <c r="E60" s="123"/>
    </row>
    <row r="61" spans="1:104" x14ac:dyDescent="0.2">
      <c r="E61" s="123"/>
    </row>
    <row r="62" spans="1:104" x14ac:dyDescent="0.2">
      <c r="E62" s="123"/>
    </row>
    <row r="63" spans="1:104" x14ac:dyDescent="0.2">
      <c r="E63" s="123"/>
    </row>
    <row r="64" spans="1:104" x14ac:dyDescent="0.2">
      <c r="E64" s="123"/>
    </row>
    <row r="65" spans="1:7" x14ac:dyDescent="0.2">
      <c r="E65" s="123"/>
    </row>
    <row r="66" spans="1:7" x14ac:dyDescent="0.2">
      <c r="E66" s="123"/>
    </row>
    <row r="67" spans="1:7" x14ac:dyDescent="0.2">
      <c r="E67" s="123"/>
    </row>
    <row r="68" spans="1:7" x14ac:dyDescent="0.2">
      <c r="E68" s="123"/>
    </row>
    <row r="69" spans="1:7" x14ac:dyDescent="0.2">
      <c r="E69" s="123"/>
    </row>
    <row r="70" spans="1:7" x14ac:dyDescent="0.2">
      <c r="E70" s="123"/>
    </row>
    <row r="71" spans="1:7" x14ac:dyDescent="0.2">
      <c r="E71" s="123"/>
    </row>
    <row r="72" spans="1:7" x14ac:dyDescent="0.2">
      <c r="E72" s="123"/>
    </row>
    <row r="73" spans="1:7" x14ac:dyDescent="0.2">
      <c r="E73" s="123"/>
    </row>
    <row r="74" spans="1:7" x14ac:dyDescent="0.2">
      <c r="E74" s="123"/>
    </row>
    <row r="75" spans="1:7" x14ac:dyDescent="0.2">
      <c r="A75" s="163"/>
      <c r="B75" s="163"/>
      <c r="C75" s="163"/>
      <c r="D75" s="163"/>
      <c r="E75" s="163"/>
      <c r="F75" s="163"/>
      <c r="G75" s="163"/>
    </row>
    <row r="76" spans="1:7" x14ac:dyDescent="0.2">
      <c r="A76" s="163"/>
      <c r="B76" s="163"/>
      <c r="C76" s="163"/>
      <c r="D76" s="163"/>
      <c r="E76" s="163"/>
      <c r="F76" s="163"/>
      <c r="G76" s="163"/>
    </row>
    <row r="77" spans="1:7" x14ac:dyDescent="0.2">
      <c r="A77" s="163"/>
      <c r="B77" s="163"/>
      <c r="C77" s="163"/>
      <c r="D77" s="163"/>
      <c r="E77" s="163"/>
      <c r="F77" s="163"/>
      <c r="G77" s="163"/>
    </row>
    <row r="78" spans="1:7" x14ac:dyDescent="0.2">
      <c r="A78" s="163"/>
      <c r="B78" s="163"/>
      <c r="C78" s="163"/>
      <c r="D78" s="163"/>
      <c r="E78" s="163"/>
      <c r="F78" s="163"/>
      <c r="G78" s="163"/>
    </row>
    <row r="79" spans="1:7" x14ac:dyDescent="0.2">
      <c r="E79" s="123"/>
    </row>
    <row r="80" spans="1:7" x14ac:dyDescent="0.2">
      <c r="E80" s="123"/>
    </row>
    <row r="81" spans="5:5" x14ac:dyDescent="0.2">
      <c r="E81" s="123"/>
    </row>
    <row r="82" spans="5:5" x14ac:dyDescent="0.2">
      <c r="E82" s="123"/>
    </row>
    <row r="83" spans="5:5" x14ac:dyDescent="0.2">
      <c r="E83" s="123"/>
    </row>
    <row r="84" spans="5:5" x14ac:dyDescent="0.2">
      <c r="E84" s="123"/>
    </row>
    <row r="85" spans="5:5" x14ac:dyDescent="0.2">
      <c r="E85" s="123"/>
    </row>
    <row r="86" spans="5:5" x14ac:dyDescent="0.2">
      <c r="E86" s="123"/>
    </row>
    <row r="87" spans="5:5" x14ac:dyDescent="0.2">
      <c r="E87" s="123"/>
    </row>
    <row r="88" spans="5:5" x14ac:dyDescent="0.2">
      <c r="E88" s="123"/>
    </row>
    <row r="89" spans="5:5" x14ac:dyDescent="0.2">
      <c r="E89" s="123"/>
    </row>
    <row r="90" spans="5:5" x14ac:dyDescent="0.2">
      <c r="E90" s="123"/>
    </row>
    <row r="91" spans="5:5" x14ac:dyDescent="0.2">
      <c r="E91" s="123"/>
    </row>
    <row r="92" spans="5:5" x14ac:dyDescent="0.2">
      <c r="E92" s="123"/>
    </row>
    <row r="93" spans="5:5" x14ac:dyDescent="0.2">
      <c r="E93" s="123"/>
    </row>
    <row r="94" spans="5:5" x14ac:dyDescent="0.2">
      <c r="E94" s="123"/>
    </row>
    <row r="95" spans="5:5" x14ac:dyDescent="0.2">
      <c r="E95" s="123"/>
    </row>
    <row r="96" spans="5:5" x14ac:dyDescent="0.2">
      <c r="E96" s="123"/>
    </row>
    <row r="97" spans="1:7" x14ac:dyDescent="0.2">
      <c r="E97" s="123"/>
    </row>
    <row r="98" spans="1:7" x14ac:dyDescent="0.2">
      <c r="E98" s="123"/>
    </row>
    <row r="99" spans="1:7" x14ac:dyDescent="0.2">
      <c r="E99" s="123"/>
    </row>
    <row r="100" spans="1:7" x14ac:dyDescent="0.2">
      <c r="E100" s="123"/>
    </row>
    <row r="101" spans="1:7" x14ac:dyDescent="0.2">
      <c r="E101" s="123"/>
    </row>
    <row r="102" spans="1:7" x14ac:dyDescent="0.2">
      <c r="E102" s="123"/>
    </row>
    <row r="103" spans="1:7" x14ac:dyDescent="0.2">
      <c r="E103" s="123"/>
    </row>
    <row r="104" spans="1:7" x14ac:dyDescent="0.2">
      <c r="E104" s="123"/>
    </row>
    <row r="105" spans="1:7" x14ac:dyDescent="0.2">
      <c r="E105" s="123"/>
    </row>
    <row r="106" spans="1:7" x14ac:dyDescent="0.2">
      <c r="E106" s="123"/>
    </row>
    <row r="107" spans="1:7" x14ac:dyDescent="0.2">
      <c r="E107" s="123"/>
    </row>
    <row r="108" spans="1:7" x14ac:dyDescent="0.2">
      <c r="E108" s="123"/>
    </row>
    <row r="109" spans="1:7" x14ac:dyDescent="0.2">
      <c r="E109" s="123"/>
    </row>
    <row r="110" spans="1:7" x14ac:dyDescent="0.2">
      <c r="A110" s="164"/>
      <c r="B110" s="164"/>
    </row>
    <row r="111" spans="1:7" x14ac:dyDescent="0.2">
      <c r="A111" s="163"/>
      <c r="B111" s="163"/>
      <c r="C111" s="166"/>
      <c r="D111" s="166"/>
      <c r="E111" s="167"/>
      <c r="F111" s="166"/>
      <c r="G111" s="168"/>
    </row>
    <row r="112" spans="1:7" x14ac:dyDescent="0.2">
      <c r="A112" s="169"/>
      <c r="B112" s="169"/>
      <c r="C112" s="163"/>
      <c r="D112" s="163"/>
      <c r="E112" s="170"/>
      <c r="F112" s="163"/>
      <c r="G112" s="163"/>
    </row>
    <row r="113" spans="1:7" x14ac:dyDescent="0.2">
      <c r="A113" s="163"/>
      <c r="B113" s="163"/>
      <c r="C113" s="163"/>
      <c r="D113" s="163"/>
      <c r="E113" s="170"/>
      <c r="F113" s="163"/>
      <c r="G113" s="163"/>
    </row>
    <row r="114" spans="1:7" x14ac:dyDescent="0.2">
      <c r="A114" s="163"/>
      <c r="B114" s="163"/>
      <c r="C114" s="163"/>
      <c r="D114" s="163"/>
      <c r="E114" s="170"/>
      <c r="F114" s="163"/>
      <c r="G114" s="163"/>
    </row>
    <row r="115" spans="1:7" x14ac:dyDescent="0.2">
      <c r="A115" s="163"/>
      <c r="B115" s="163"/>
      <c r="C115" s="163"/>
      <c r="D115" s="163"/>
      <c r="E115" s="170"/>
      <c r="F115" s="163"/>
      <c r="G115" s="163"/>
    </row>
    <row r="116" spans="1:7" x14ac:dyDescent="0.2">
      <c r="A116" s="163"/>
      <c r="B116" s="163"/>
      <c r="C116" s="163"/>
      <c r="D116" s="163"/>
      <c r="E116" s="170"/>
      <c r="F116" s="163"/>
      <c r="G116" s="163"/>
    </row>
    <row r="117" spans="1:7" x14ac:dyDescent="0.2">
      <c r="A117" s="163"/>
      <c r="B117" s="163"/>
      <c r="C117" s="163"/>
      <c r="D117" s="163"/>
      <c r="E117" s="170"/>
      <c r="F117" s="163"/>
      <c r="G117" s="163"/>
    </row>
    <row r="118" spans="1:7" x14ac:dyDescent="0.2">
      <c r="A118" s="163"/>
      <c r="B118" s="163"/>
      <c r="C118" s="163"/>
      <c r="D118" s="163"/>
      <c r="E118" s="170"/>
      <c r="F118" s="163"/>
      <c r="G118" s="163"/>
    </row>
    <row r="119" spans="1:7" x14ac:dyDescent="0.2">
      <c r="A119" s="163"/>
      <c r="B119" s="163"/>
      <c r="C119" s="163"/>
      <c r="D119" s="163"/>
      <c r="E119" s="170"/>
      <c r="F119" s="163"/>
      <c r="G119" s="163"/>
    </row>
    <row r="120" spans="1:7" x14ac:dyDescent="0.2">
      <c r="A120" s="163"/>
      <c r="B120" s="163"/>
      <c r="C120" s="163"/>
      <c r="D120" s="163"/>
      <c r="E120" s="170"/>
      <c r="F120" s="163"/>
      <c r="G120" s="163"/>
    </row>
    <row r="121" spans="1:7" x14ac:dyDescent="0.2">
      <c r="A121" s="163"/>
      <c r="B121" s="163"/>
      <c r="C121" s="163"/>
      <c r="D121" s="163"/>
      <c r="E121" s="170"/>
      <c r="F121" s="163"/>
      <c r="G121" s="163"/>
    </row>
    <row r="122" spans="1:7" x14ac:dyDescent="0.2">
      <c r="A122" s="163"/>
      <c r="B122" s="163"/>
      <c r="C122" s="163"/>
      <c r="D122" s="163"/>
      <c r="E122" s="170"/>
      <c r="F122" s="163"/>
      <c r="G122" s="163"/>
    </row>
    <row r="123" spans="1:7" x14ac:dyDescent="0.2">
      <c r="A123" s="163"/>
      <c r="B123" s="163"/>
      <c r="C123" s="163"/>
      <c r="D123" s="163"/>
      <c r="E123" s="170"/>
      <c r="F123" s="163"/>
      <c r="G123" s="163"/>
    </row>
    <row r="124" spans="1:7" x14ac:dyDescent="0.2">
      <c r="A124" s="163"/>
      <c r="B124" s="163"/>
      <c r="C124" s="163"/>
      <c r="D124" s="163"/>
      <c r="E124" s="170"/>
      <c r="F124" s="163"/>
      <c r="G124" s="163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19685039370078741" bottom="0.19685039370078741" header="0" footer="0.19685039370078741"/>
  <pageSetup paperSize="9" scale="98" orientation="portrait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39</vt:i4>
      </vt:variant>
    </vt:vector>
  </HeadingPairs>
  <TitlesOfParts>
    <vt:vector size="42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VRNKc</vt:lpstr>
      <vt:lpstr>VRNnazev</vt:lpstr>
      <vt:lpstr>VRNproc</vt:lpstr>
      <vt:lpstr>VRNzakl</vt:lpstr>
      <vt:lpstr>Zakazka</vt:lpstr>
      <vt:lpstr>Zaklad22</vt:lpstr>
      <vt:lpstr>Zaklad5</vt:lpstr>
      <vt:lpstr>Zhotovitel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Nováková Michalea</cp:lastModifiedBy>
  <dcterms:created xsi:type="dcterms:W3CDTF">2013-10-21T14:50:31Z</dcterms:created>
  <dcterms:modified xsi:type="dcterms:W3CDTF">2014-02-24T14:55:21Z</dcterms:modified>
</cp:coreProperties>
</file>