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5\ČŠI Praha - Rozšíření parkoviště ústředí\Zadávací dokumentace\"/>
    </mc:Choice>
  </mc:AlternateContent>
  <bookViews>
    <workbookView xWindow="0" yWindow="0" windowWidth="20160" windowHeight="961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list'!$F$4</definedName>
    <definedName name="MJ">'Krycí list'!$G$4</definedName>
    <definedName name="Mont">Rekapitulace!$H$20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Položky!$A$1:$G$151</definedName>
    <definedName name="_xlnm.Print_Area" localSheetId="1">Rekapitulace!$A$1:$I$29</definedName>
    <definedName name="PocetMJ">'Krycí list'!$G$7</definedName>
    <definedName name="Poznamka">'Krycí list'!$B$37</definedName>
    <definedName name="Projektant">'Krycí list'!$C$7</definedName>
    <definedName name="PSV">Rekapitulace!$F$20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3" l="1"/>
  <c r="G120" i="3"/>
  <c r="G127" i="3"/>
  <c r="G131" i="3" l="1"/>
  <c r="C133" i="3" l="1"/>
  <c r="G130" i="3"/>
  <c r="G129" i="3"/>
  <c r="G36" i="3"/>
  <c r="G149" i="3"/>
  <c r="G148" i="3"/>
  <c r="G147" i="3"/>
  <c r="G145" i="3"/>
  <c r="G142" i="3"/>
  <c r="G144" i="3"/>
  <c r="G133" i="3" l="1"/>
  <c r="E18" i="2" s="1"/>
  <c r="G143" i="3" l="1"/>
  <c r="G135" i="3"/>
  <c r="G123" i="3"/>
  <c r="G115" i="3"/>
  <c r="G82" i="3"/>
  <c r="G64" i="3" l="1"/>
  <c r="G53" i="3"/>
  <c r="D16" i="1" l="1"/>
  <c r="D15" i="1"/>
  <c r="D14" i="1"/>
  <c r="BE150" i="3"/>
  <c r="BD150" i="3"/>
  <c r="BC150" i="3"/>
  <c r="BB150" i="3"/>
  <c r="BA150" i="3"/>
  <c r="G146" i="3"/>
  <c r="BE147" i="3"/>
  <c r="BD147" i="3"/>
  <c r="BC147" i="3"/>
  <c r="BB147" i="3"/>
  <c r="BA147" i="3"/>
  <c r="BE144" i="3"/>
  <c r="BD144" i="3"/>
  <c r="BC144" i="3"/>
  <c r="BB144" i="3"/>
  <c r="BA144" i="3"/>
  <c r="B19" i="2"/>
  <c r="A19" i="2"/>
  <c r="C151" i="3"/>
  <c r="BE124" i="3"/>
  <c r="BD124" i="3"/>
  <c r="BC124" i="3"/>
  <c r="BB124" i="3"/>
  <c r="BA124" i="3"/>
  <c r="BE122" i="3"/>
  <c r="BD122" i="3"/>
  <c r="BC122" i="3"/>
  <c r="BB122" i="3"/>
  <c r="G122" i="3"/>
  <c r="BA122" i="3" s="1"/>
  <c r="BE121" i="3"/>
  <c r="BD121" i="3"/>
  <c r="BC121" i="3"/>
  <c r="BB121" i="3"/>
  <c r="G121" i="3"/>
  <c r="BA121" i="3" s="1"/>
  <c r="BE120" i="3"/>
  <c r="BD120" i="3"/>
  <c r="BC120" i="3"/>
  <c r="BB120" i="3"/>
  <c r="BA120" i="3"/>
  <c r="BE119" i="3"/>
  <c r="BD119" i="3"/>
  <c r="BC119" i="3"/>
  <c r="BB119" i="3"/>
  <c r="G119" i="3"/>
  <c r="BA119" i="3" s="1"/>
  <c r="B17" i="2"/>
  <c r="A17" i="2"/>
  <c r="C125" i="3"/>
  <c r="BE116" i="3"/>
  <c r="BD116" i="3"/>
  <c r="BC116" i="3"/>
  <c r="BB116" i="3"/>
  <c r="BA116" i="3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1" i="3"/>
  <c r="BD111" i="3"/>
  <c r="BC111" i="3"/>
  <c r="BB111" i="3"/>
  <c r="G111" i="3"/>
  <c r="BA111" i="3" s="1"/>
  <c r="BE109" i="3"/>
  <c r="BD109" i="3"/>
  <c r="BC109" i="3"/>
  <c r="BB109" i="3"/>
  <c r="G109" i="3"/>
  <c r="BA109" i="3" s="1"/>
  <c r="BE108" i="3"/>
  <c r="BD108" i="3"/>
  <c r="BC108" i="3"/>
  <c r="BB108" i="3"/>
  <c r="G108" i="3"/>
  <c r="BA108" i="3" s="1"/>
  <c r="B16" i="2"/>
  <c r="A16" i="2"/>
  <c r="C117" i="3"/>
  <c r="BE105" i="3"/>
  <c r="BE106" i="3" s="1"/>
  <c r="I15" i="2" s="1"/>
  <c r="BD105" i="3"/>
  <c r="BD106" i="3" s="1"/>
  <c r="H15" i="2" s="1"/>
  <c r="BC105" i="3"/>
  <c r="BC106" i="3" s="1"/>
  <c r="G15" i="2" s="1"/>
  <c r="BB105" i="3"/>
  <c r="BB106" i="3" s="1"/>
  <c r="F15" i="2" s="1"/>
  <c r="G105" i="3"/>
  <c r="BA105" i="3" s="1"/>
  <c r="BA106" i="3" s="1"/>
  <c r="E15" i="2" s="1"/>
  <c r="B15" i="2"/>
  <c r="A15" i="2"/>
  <c r="C106" i="3"/>
  <c r="BE102" i="3"/>
  <c r="BD102" i="3"/>
  <c r="BC102" i="3"/>
  <c r="BB102" i="3"/>
  <c r="G102" i="3"/>
  <c r="BA102" i="3" s="1"/>
  <c r="BE101" i="3"/>
  <c r="BD101" i="3"/>
  <c r="BC101" i="3"/>
  <c r="BB101" i="3"/>
  <c r="G101" i="3"/>
  <c r="BA101" i="3" s="1"/>
  <c r="BE100" i="3"/>
  <c r="BD100" i="3"/>
  <c r="BC100" i="3"/>
  <c r="BB100" i="3"/>
  <c r="G100" i="3"/>
  <c r="BA100" i="3" s="1"/>
  <c r="B14" i="2"/>
  <c r="A14" i="2"/>
  <c r="C103" i="3"/>
  <c r="BE97" i="3"/>
  <c r="BD97" i="3"/>
  <c r="BC97" i="3"/>
  <c r="BB97" i="3"/>
  <c r="G97" i="3"/>
  <c r="BA97" i="3" s="1"/>
  <c r="BE96" i="3"/>
  <c r="BD96" i="3"/>
  <c r="BC96" i="3"/>
  <c r="BB96" i="3"/>
  <c r="G96" i="3"/>
  <c r="BA96" i="3" s="1"/>
  <c r="BE95" i="3"/>
  <c r="BD95" i="3"/>
  <c r="BC95" i="3"/>
  <c r="BB95" i="3"/>
  <c r="G95" i="3"/>
  <c r="B13" i="2"/>
  <c r="A13" i="2"/>
  <c r="C98" i="3"/>
  <c r="BE92" i="3"/>
  <c r="BD92" i="3"/>
  <c r="BC92" i="3"/>
  <c r="BB92" i="3"/>
  <c r="G92" i="3"/>
  <c r="BA92" i="3" s="1"/>
  <c r="BE90" i="3"/>
  <c r="BD90" i="3"/>
  <c r="BC90" i="3"/>
  <c r="BB90" i="3"/>
  <c r="G90" i="3"/>
  <c r="BA90" i="3" s="1"/>
  <c r="BE88" i="3"/>
  <c r="BD88" i="3"/>
  <c r="BC88" i="3"/>
  <c r="BB88" i="3"/>
  <c r="G88" i="3"/>
  <c r="BA88" i="3" s="1"/>
  <c r="BE86" i="3"/>
  <c r="BD86" i="3"/>
  <c r="BC86" i="3"/>
  <c r="BB86" i="3"/>
  <c r="G86" i="3"/>
  <c r="BA86" i="3" s="1"/>
  <c r="B12" i="2"/>
  <c r="A12" i="2"/>
  <c r="C93" i="3"/>
  <c r="BE83" i="3"/>
  <c r="BD83" i="3"/>
  <c r="BC83" i="3"/>
  <c r="BB83" i="3"/>
  <c r="BA83" i="3"/>
  <c r="BE80" i="3"/>
  <c r="BD80" i="3"/>
  <c r="BC80" i="3"/>
  <c r="BB80" i="3"/>
  <c r="G80" i="3"/>
  <c r="BA80" i="3" s="1"/>
  <c r="BE78" i="3"/>
  <c r="BD78" i="3"/>
  <c r="BC78" i="3"/>
  <c r="BB78" i="3"/>
  <c r="G78" i="3"/>
  <c r="BA78" i="3" s="1"/>
  <c r="BE76" i="3"/>
  <c r="BD76" i="3"/>
  <c r="BC76" i="3"/>
  <c r="BB76" i="3"/>
  <c r="G76" i="3"/>
  <c r="BA76" i="3" s="1"/>
  <c r="BE74" i="3"/>
  <c r="BD74" i="3"/>
  <c r="BC74" i="3"/>
  <c r="BB74" i="3"/>
  <c r="G74" i="3"/>
  <c r="BA74" i="3" s="1"/>
  <c r="BE72" i="3"/>
  <c r="BD72" i="3"/>
  <c r="BC72" i="3"/>
  <c r="BB72" i="3"/>
  <c r="G72" i="3"/>
  <c r="BA72" i="3" s="1"/>
  <c r="B11" i="2"/>
  <c r="A11" i="2"/>
  <c r="C84" i="3"/>
  <c r="BE69" i="3"/>
  <c r="BE70" i="3" s="1"/>
  <c r="I10" i="2" s="1"/>
  <c r="BD69" i="3"/>
  <c r="BD70" i="3" s="1"/>
  <c r="H10" i="2" s="1"/>
  <c r="BC69" i="3"/>
  <c r="BC70" i="3" s="1"/>
  <c r="G10" i="2" s="1"/>
  <c r="BB69" i="3"/>
  <c r="BB70" i="3" s="1"/>
  <c r="F10" i="2" s="1"/>
  <c r="G69" i="3"/>
  <c r="G70" i="3" s="1"/>
  <c r="E10" i="2" s="1"/>
  <c r="B10" i="2"/>
  <c r="A10" i="2"/>
  <c r="C70" i="3"/>
  <c r="BE66" i="3"/>
  <c r="BD66" i="3"/>
  <c r="BC66" i="3"/>
  <c r="BB66" i="3"/>
  <c r="BA66" i="3"/>
  <c r="BE61" i="3"/>
  <c r="BD61" i="3"/>
  <c r="BC61" i="3"/>
  <c r="BB61" i="3"/>
  <c r="G61" i="3"/>
  <c r="BA61" i="3" s="1"/>
  <c r="BE58" i="3"/>
  <c r="BD58" i="3"/>
  <c r="BC58" i="3"/>
  <c r="BB58" i="3"/>
  <c r="G58" i="3"/>
  <c r="BA58" i="3" s="1"/>
  <c r="B9" i="2"/>
  <c r="A9" i="2"/>
  <c r="C67" i="3"/>
  <c r="BE55" i="3"/>
  <c r="BD55" i="3"/>
  <c r="BC55" i="3"/>
  <c r="BB55" i="3"/>
  <c r="BA55" i="3"/>
  <c r="BE49" i="3"/>
  <c r="BD49" i="3"/>
  <c r="BC49" i="3"/>
  <c r="BB49" i="3"/>
  <c r="G49" i="3"/>
  <c r="BA49" i="3" s="1"/>
  <c r="BE48" i="3"/>
  <c r="BD48" i="3"/>
  <c r="BC48" i="3"/>
  <c r="BB48" i="3"/>
  <c r="G48" i="3"/>
  <c r="BA48" i="3" s="1"/>
  <c r="BE45" i="3"/>
  <c r="BD45" i="3"/>
  <c r="BC45" i="3"/>
  <c r="BB45" i="3"/>
  <c r="G45" i="3"/>
  <c r="BA45" i="3" s="1"/>
  <c r="BE43" i="3"/>
  <c r="BD43" i="3"/>
  <c r="BC43" i="3"/>
  <c r="BB43" i="3"/>
  <c r="G43" i="3"/>
  <c r="BA43" i="3" s="1"/>
  <c r="BE41" i="3"/>
  <c r="BD41" i="3"/>
  <c r="BC41" i="3"/>
  <c r="BB41" i="3"/>
  <c r="G41" i="3"/>
  <c r="BA41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6" i="3"/>
  <c r="BD36" i="3"/>
  <c r="BC36" i="3"/>
  <c r="BB36" i="3"/>
  <c r="BA36" i="3"/>
  <c r="B8" i="2"/>
  <c r="A8" i="2"/>
  <c r="C56" i="3"/>
  <c r="BE33" i="3"/>
  <c r="BD33" i="3"/>
  <c r="BC33" i="3"/>
  <c r="BB33" i="3"/>
  <c r="G33" i="3"/>
  <c r="BA33" i="3" s="1"/>
  <c r="BE31" i="3"/>
  <c r="BD31" i="3"/>
  <c r="BC31" i="3"/>
  <c r="BB31" i="3"/>
  <c r="G31" i="3"/>
  <c r="BA31" i="3" s="1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1" i="3"/>
  <c r="BD21" i="3"/>
  <c r="BC21" i="3"/>
  <c r="BB21" i="3"/>
  <c r="G21" i="3"/>
  <c r="BA21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C8" i="3"/>
  <c r="BB8" i="3"/>
  <c r="G8" i="3"/>
  <c r="BA8" i="3" s="1"/>
  <c r="B7" i="2"/>
  <c r="A7" i="2"/>
  <c r="C34" i="3"/>
  <c r="C4" i="3"/>
  <c r="C3" i="3"/>
  <c r="C2" i="2"/>
  <c r="C1" i="2"/>
  <c r="F31" i="1"/>
  <c r="G8" i="1"/>
  <c r="BC103" i="3" l="1"/>
  <c r="G14" i="2" s="1"/>
  <c r="BC98" i="3"/>
  <c r="G13" i="2" s="1"/>
  <c r="BE34" i="3"/>
  <c r="I7" i="2" s="1"/>
  <c r="BD34" i="3"/>
  <c r="H7" i="2" s="1"/>
  <c r="BC93" i="3"/>
  <c r="G12" i="2" s="1"/>
  <c r="BE93" i="3"/>
  <c r="I12" i="2" s="1"/>
  <c r="BC34" i="3"/>
  <c r="G7" i="2" s="1"/>
  <c r="G98" i="3"/>
  <c r="E13" i="2" s="1"/>
  <c r="BE98" i="3"/>
  <c r="I13" i="2" s="1"/>
  <c r="BE103" i="3"/>
  <c r="I14" i="2" s="1"/>
  <c r="BC125" i="3"/>
  <c r="G17" i="2" s="1"/>
  <c r="BC151" i="3"/>
  <c r="G19" i="2" s="1"/>
  <c r="BA151" i="3"/>
  <c r="BE117" i="3"/>
  <c r="I16" i="2" s="1"/>
  <c r="BE84" i="3"/>
  <c r="I11" i="2" s="1"/>
  <c r="BC84" i="3"/>
  <c r="G11" i="2" s="1"/>
  <c r="BC67" i="3"/>
  <c r="G9" i="2" s="1"/>
  <c r="BE56" i="3"/>
  <c r="I8" i="2" s="1"/>
  <c r="BC56" i="3"/>
  <c r="G8" i="2" s="1"/>
  <c r="BA67" i="3"/>
  <c r="BA125" i="3"/>
  <c r="BB56" i="3"/>
  <c r="F8" i="2" s="1"/>
  <c r="BB93" i="3"/>
  <c r="F12" i="2" s="1"/>
  <c r="BC117" i="3"/>
  <c r="G16" i="2" s="1"/>
  <c r="BD125" i="3"/>
  <c r="H17" i="2" s="1"/>
  <c r="BE151" i="3"/>
  <c r="I19" i="2" s="1"/>
  <c r="BE67" i="3"/>
  <c r="I9" i="2" s="1"/>
  <c r="BD67" i="3"/>
  <c r="H9" i="2" s="1"/>
  <c r="BA69" i="3"/>
  <c r="BA70" i="3" s="1"/>
  <c r="BB84" i="3"/>
  <c r="F11" i="2" s="1"/>
  <c r="BB98" i="3"/>
  <c r="F13" i="2" s="1"/>
  <c r="BB103" i="3"/>
  <c r="F14" i="2" s="1"/>
  <c r="BD117" i="3"/>
  <c r="H16" i="2" s="1"/>
  <c r="BB117" i="3"/>
  <c r="F16" i="2" s="1"/>
  <c r="BB125" i="3"/>
  <c r="F17" i="2" s="1"/>
  <c r="BB151" i="3"/>
  <c r="F19" i="2" s="1"/>
  <c r="BB34" i="3"/>
  <c r="F7" i="2" s="1"/>
  <c r="BD56" i="3"/>
  <c r="H8" i="2" s="1"/>
  <c r="BD84" i="3"/>
  <c r="H11" i="2" s="1"/>
  <c r="BD93" i="3"/>
  <c r="H12" i="2" s="1"/>
  <c r="BD98" i="3"/>
  <c r="H13" i="2" s="1"/>
  <c r="BE125" i="3"/>
  <c r="I17" i="2" s="1"/>
  <c r="BD151" i="3"/>
  <c r="H19" i="2" s="1"/>
  <c r="BB67" i="3"/>
  <c r="F9" i="2" s="1"/>
  <c r="BD103" i="3"/>
  <c r="H14" i="2" s="1"/>
  <c r="BA84" i="3"/>
  <c r="E11" i="2" s="1"/>
  <c r="BA93" i="3"/>
  <c r="BA117" i="3"/>
  <c r="BA34" i="3"/>
  <c r="BA56" i="3" s="1"/>
  <c r="BA103" i="3"/>
  <c r="G56" i="3"/>
  <c r="E8" i="2" s="1"/>
  <c r="G93" i="3"/>
  <c r="BA95" i="3"/>
  <c r="BA98" i="3" s="1"/>
  <c r="G103" i="3"/>
  <c r="E14" i="2" s="1"/>
  <c r="G106" i="3"/>
  <c r="G117" i="3"/>
  <c r="E16" i="2" s="1"/>
  <c r="G34" i="3"/>
  <c r="E7" i="2" s="1"/>
  <c r="G67" i="3"/>
  <c r="E9" i="2" s="1"/>
  <c r="G84" i="3"/>
  <c r="E12" i="2" s="1"/>
  <c r="G125" i="3"/>
  <c r="E17" i="2" s="1"/>
  <c r="G151" i="3"/>
  <c r="E19" i="2" s="1"/>
  <c r="G20" i="2" l="1"/>
  <c r="C14" i="1" s="1"/>
  <c r="H20" i="2"/>
  <c r="C15" i="1" s="1"/>
  <c r="I20" i="2"/>
  <c r="C20" i="1" s="1"/>
  <c r="F20" i="2"/>
  <c r="C17" i="1" s="1"/>
  <c r="E20" i="2"/>
  <c r="G27" i="2" l="1"/>
  <c r="I27" i="2" s="1"/>
  <c r="G16" i="1" s="1"/>
  <c r="G26" i="2"/>
  <c r="I26" i="2" s="1"/>
  <c r="G15" i="1" s="1"/>
  <c r="G25" i="2"/>
  <c r="I25" i="2" s="1"/>
  <c r="C16" i="1"/>
  <c r="C18" i="1" s="1"/>
  <c r="C21" i="1" s="1"/>
  <c r="H28" i="2" l="1"/>
  <c r="G22" i="1" s="1"/>
  <c r="C22" i="1" s="1"/>
  <c r="F32" i="1" s="1"/>
  <c r="G14" i="1"/>
  <c r="F33" i="1" l="1"/>
  <c r="F34" i="1" s="1"/>
  <c r="G21" i="1"/>
</calcChain>
</file>

<file path=xl/sharedStrings.xml><?xml version="1.0" encoding="utf-8"?>
<sst xmlns="http://schemas.openxmlformats.org/spreadsheetml/2006/main" count="418" uniqueCount="292">
  <si>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</si>
  <si>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</si>
  <si>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</si>
  <si>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</si>
  <si>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</si>
  <si>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</si>
  <si>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</si>
  <si>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</si>
  <si>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</si>
  <si>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</si>
  <si>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</si>
  <si>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</si>
  <si>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</si>
  <si>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</si>
  <si>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</si>
  <si>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</si>
  <si>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</si>
  <si>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</si>
  <si>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</si>
  <si>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</si>
  <si>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</si>
  <si>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</si>
  <si>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</si>
  <si>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</si>
  <si>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</si>
  <si>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</si>
  <si>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</si>
  <si>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</si>
  <si>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</si>
  <si>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</si>
  <si>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</si>
  <si>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</si>
  <si>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</si>
  <si>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</si>
  <si>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</si>
  <si>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</si>
  <si>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</si>
  <si>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</si>
  <si>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</si>
  <si>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</si>
  <si>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</si>
  <si>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</si>
  <si>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</si>
  <si>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</si>
  <si>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</si>
  <si>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</si>
  <si>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</si>
  <si>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</si>
  <si>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</si>
  <si>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</si>
  <si>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</si>
  <si>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</si>
  <si>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</si>
  <si>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</si>
  <si>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</si>
  <si>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</si>
  <si>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</si>
  <si>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</si>
  <si>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</si>
  <si>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</si>
  <si>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</si>
  <si>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</si>
  <si>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</si>
  <si>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</si>
  <si>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</si>
  <si>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</si>
  <si>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</si>
  <si>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</si>
  <si>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Zemní práce, rozšíření parkoviště</t>
  </si>
  <si>
    <t>111 21-2131.R00</t>
  </si>
  <si>
    <t>Odstranění nevhodných dřevin výš.nad 1m, ve svahu do 1: 5 s pařezem</t>
  </si>
  <si>
    <t>m2</t>
  </si>
  <si>
    <t>113 10-6231.R00</t>
  </si>
  <si>
    <t>Rozebrání dlažeb ze zámkové dlažby v kamenivu odstranění zámk.dlažby ze stáv.chodníku</t>
  </si>
  <si>
    <t>113 20-2111.R00</t>
  </si>
  <si>
    <t xml:space="preserve">Vytrhání obrub z krajníků nebo obrubníků stojatých </t>
  </si>
  <si>
    <t>m</t>
  </si>
  <si>
    <t>113 10-7131.R00</t>
  </si>
  <si>
    <t>Odstranění podkladu do 50m2, bet.prostý tl.15cm, beton.lože obrubníků</t>
  </si>
  <si>
    <t>m3</t>
  </si>
  <si>
    <t>121 10-1101.R00</t>
  </si>
  <si>
    <t xml:space="preserve">Sejmutí ornice s přemístěním do 50m, v tl.do 100mm </t>
  </si>
  <si>
    <t>122 20-2201.R00</t>
  </si>
  <si>
    <t xml:space="preserve">Odkopávky pro silnice v hor. 3 do 100 m3 </t>
  </si>
  <si>
    <t>122 20-2209.R00</t>
  </si>
  <si>
    <t xml:space="preserve">Příplatek za lepivost - odkop. pro silnice v hor.3 </t>
  </si>
  <si>
    <t>162 70-1105.R00</t>
  </si>
  <si>
    <t xml:space="preserve">Vodorovné přemístění výkopku z hor.1-4 do 10 km </t>
  </si>
  <si>
    <t>171 20-1201.R00</t>
  </si>
  <si>
    <t xml:space="preserve">Uložení sypaniny na skl.-modelace na výšku přes 2m </t>
  </si>
  <si>
    <t>199 00-0005.R00</t>
  </si>
  <si>
    <t xml:space="preserve">Poplatek za skládku zeminy 1- 4, skládkovné </t>
  </si>
  <si>
    <t>t</t>
  </si>
  <si>
    <t>181 10-1102.R00</t>
  </si>
  <si>
    <t>Úprava pláně v zářezech v hor. 1-4, se zhutněním, komunikace skladby T,Z,K</t>
  </si>
  <si>
    <t>180 40-5111.R00</t>
  </si>
  <si>
    <t xml:space="preserve">Založení trávníků ve veget. prefa.výsevem v rovině </t>
  </si>
  <si>
    <t>005-72410</t>
  </si>
  <si>
    <t>kg</t>
  </si>
  <si>
    <t>103-71500</t>
  </si>
  <si>
    <t xml:space="preserve">Substrát zahradnický pro trávníky A  VL </t>
  </si>
  <si>
    <t>182 31-3101.R00</t>
  </si>
  <si>
    <t xml:space="preserve">Vyplnění otvorů v tvárnicích ornicí </t>
  </si>
  <si>
    <t>167 10-1101.R00</t>
  </si>
  <si>
    <t xml:space="preserve">Nakládání výkopku z hor.1-4 v množství do 100 m3 </t>
  </si>
  <si>
    <t>162 70-1109.R00</t>
  </si>
  <si>
    <t>Příplatek k vod. přemístění hor.1-4 za další 1km, přes 10 km, dalších 5 km</t>
  </si>
  <si>
    <t>111 20-1401.R00</t>
  </si>
  <si>
    <t xml:space="preserve">Spálení křovin a stromů o průměru do 100 mm </t>
  </si>
  <si>
    <t>5</t>
  </si>
  <si>
    <t>Komunikace, rozšíření parkoviště</t>
  </si>
  <si>
    <t>596 21-5020.R00</t>
  </si>
  <si>
    <t>Kladení zámkové dlažby sk.C tl. 6cm do drtě tl.3cm včet.příplatku do 50 m2, pro nádoby kom.odpadu -K</t>
  </si>
  <si>
    <t>596 21-5040.R00</t>
  </si>
  <si>
    <t>Kladení zámkové dlažby sk.C  tl.8cm do drtě tl.3cm ,včet.příplatku pl. do 100m2,nové pojízd.plochy- Z</t>
  </si>
  <si>
    <t>596 92-1113.R00</t>
  </si>
  <si>
    <t>Kladení bet.veget. dlaždic,lože 30 mm,pl.do 300 m2 ,parkovací plochy - skl.T</t>
  </si>
  <si>
    <t>592-28229</t>
  </si>
  <si>
    <t>Dlažba(panely) betonová vegetační tl.80 mm , dekor, viz stávající dlažba</t>
  </si>
  <si>
    <t>592-45295</t>
  </si>
  <si>
    <t xml:space="preserve">Dlažba zámková tl.6 cm přírodní  22,5x11,2x6 </t>
  </si>
  <si>
    <t>592-45292</t>
  </si>
  <si>
    <t>Dlažba zámk. přírodní tl.8cm,  22,5x11,2x8 dekor dlažby, viz stávající plochy</t>
  </si>
  <si>
    <t>564 72-2110.1</t>
  </si>
  <si>
    <t>Podklad z drceného válc.kameniva fr.4-8mm,tl.30mm, skladba ploch T a Z</t>
  </si>
  <si>
    <t>564 72-2110.2</t>
  </si>
  <si>
    <t>Podklad z drc.válc.kameniva fr. 4-8 mm, tl.50 mm, skladba plochy K</t>
  </si>
  <si>
    <t>564 73-1111.R00</t>
  </si>
  <si>
    <t>Podklad z kameniva drc.hrubého, fr. 8-16 mm, tl.100 mm, skladba pl. T,Z,K</t>
  </si>
  <si>
    <t>564 76-1111.R00</t>
  </si>
  <si>
    <t>Podklad z kameniva drc.hrubého fr. 16-32 mm, tl.200 mm, skladba pl. T, Z</t>
  </si>
  <si>
    <t>91</t>
  </si>
  <si>
    <t>917 86-2111.R00</t>
  </si>
  <si>
    <t>Osazení stojat. obrub.bet. s opěrou,lože z C 12/15 bet.směs pro lože obrubníků do 10 m3</t>
  </si>
  <si>
    <t>592-17421</t>
  </si>
  <si>
    <t>Obrubník betonový chodníkový  1000/100/250mm, přírodní</t>
  </si>
  <si>
    <t>kus</t>
  </si>
  <si>
    <t>592-17335</t>
  </si>
  <si>
    <t xml:space="preserve">Obrubník betonový,přírodní 1000/50/250mm </t>
  </si>
  <si>
    <t>99</t>
  </si>
  <si>
    <t>Přesun hmot, rozšíření parkoviště, SLP, VO</t>
  </si>
  <si>
    <t>998 22-3011.R00</t>
  </si>
  <si>
    <t xml:space="preserve">Přesun hmot, pozemní komunikace, kryt dlážděný </t>
  </si>
  <si>
    <t>1a</t>
  </si>
  <si>
    <t>Zemní práce, SLP rozvody</t>
  </si>
  <si>
    <t xml:space="preserve">Rozebrání dlažeb ze zámkové dlažby v kamenivu </t>
  </si>
  <si>
    <t>113 10-9305.R00</t>
  </si>
  <si>
    <t xml:space="preserve">Odstranění podkladu pl. 50 m2, bet.prostý tl.5 cm </t>
  </si>
  <si>
    <t>113 10-6121.R00</t>
  </si>
  <si>
    <t xml:space="preserve">Rozebrání dlažeb z betonových dlaždic na sucho </t>
  </si>
  <si>
    <t>139 60-0012.RA0</t>
  </si>
  <si>
    <t xml:space="preserve">Ruční výkop v hornině 3 </t>
  </si>
  <si>
    <t>174 10-0050.RA0</t>
  </si>
  <si>
    <t>212 75-0010.RAB</t>
  </si>
  <si>
    <t>1b</t>
  </si>
  <si>
    <t>Zemní práce VO (veřejné osvětlení parkoviště)</t>
  </si>
  <si>
    <t>174 10-0010.RA0</t>
  </si>
  <si>
    <t xml:space="preserve">Zásyp jam, rýh a šachet sypaninou </t>
  </si>
  <si>
    <t>175 10-0020.RAA</t>
  </si>
  <si>
    <t>Obsyp potrubí chráničky pískem dovoz písku ze vzdálenosti 1 km</t>
  </si>
  <si>
    <t>212 75-0011.RA0</t>
  </si>
  <si>
    <t>D+M, chránička z flexibil.trubek D 75 (pod zpev.plochou rozšíření parkoviště)</t>
  </si>
  <si>
    <t>3a</t>
  </si>
  <si>
    <t>Svislé a kompletní konstrukce, SLP rozvody</t>
  </si>
  <si>
    <t>331 27-1126.R00</t>
  </si>
  <si>
    <t>Zdivo pilířů z cihel vápenopís. 29 cm, na MC 10, sloupek oplocení včet.stříšky</t>
  </si>
  <si>
    <t>914 00-1111.R00</t>
  </si>
  <si>
    <t>Osaz sloupku do pouzdra v bet.loži, čtečka pro výjezd z parkoviště</t>
  </si>
  <si>
    <t>404-0001.A</t>
  </si>
  <si>
    <t xml:space="preserve">Sloupek pro osazení čtečky pro výjezd, nerez </t>
  </si>
  <si>
    <t>Osaz sloupku svítidla osvětlení do pouzdra v bet.loži</t>
  </si>
  <si>
    <t>404-0011.B</t>
  </si>
  <si>
    <t xml:space="preserve">Venkovní svítidlo (zahradní), nerez </t>
  </si>
  <si>
    <t>5a</t>
  </si>
  <si>
    <t>Komunikace, SLP rozvody</t>
  </si>
  <si>
    <t>581 11-4115.R00</t>
  </si>
  <si>
    <t>Kryt z betonu komunikací pro pěší tloušťky 15 cm s podsypem štěrku 5 cm</t>
  </si>
  <si>
    <t>596 24-5021.R00</t>
  </si>
  <si>
    <t>Kladení zámkové dlažby tl. 6 cm do MC tl. 4 cm (dlažba stávající)</t>
  </si>
  <si>
    <t>596 24-5025.R00</t>
  </si>
  <si>
    <t xml:space="preserve">Příplatek za kladení dlažby tl. 6 cm, MC, do100 m2 </t>
  </si>
  <si>
    <t>767a</t>
  </si>
  <si>
    <t>Konstr.zámečnické, SLP rozvody</t>
  </si>
  <si>
    <t>767 99-5101.R00</t>
  </si>
  <si>
    <t>Výroba a montáž kov. atypických konstr. do 5kg, uchycení kamery na sloupzu VO u vjezdových vrat</t>
  </si>
  <si>
    <t>96a</t>
  </si>
  <si>
    <t>Bourání konstrukcí, SLP rozvody</t>
  </si>
  <si>
    <t>961 04-4111.R00</t>
  </si>
  <si>
    <t xml:space="preserve">Bourání základů z betonu prostého, úprava patky VO </t>
  </si>
  <si>
    <t>962 03-2231.R00</t>
  </si>
  <si>
    <t>Bourání zdiva z cihel vápenopísk.na MVC sloupek oplocení</t>
  </si>
  <si>
    <t>970 03-1060.R00</t>
  </si>
  <si>
    <t>Vrtání jádrové do zdiva cihelného do D60mm, instal.prostup do suterénu 3x</t>
  </si>
  <si>
    <t>973 03-1325.R00</t>
  </si>
  <si>
    <t>Vysekání kapes zeď cihel. MVC, pl. 0,1m2, hl. 30cm včet.osazení a zazdění instal.krabice</t>
  </si>
  <si>
    <t>345-71425.1</t>
  </si>
  <si>
    <t>Krabice elektroinsta.plastová,vodotěs, na fasádě objektu, instal. prostup do suterénu</t>
  </si>
  <si>
    <t>974 03-1164.R00</t>
  </si>
  <si>
    <t>Vysekání rýh ve zdi cihelné 15x15cm, včet.osazení a zazdění chráničky ve stěně objektu</t>
  </si>
  <si>
    <t>M21a</t>
  </si>
  <si>
    <t>Elektromontáže, SLP rozvody</t>
  </si>
  <si>
    <t>210 19-2124.R00</t>
  </si>
  <si>
    <t>357-12311</t>
  </si>
  <si>
    <t>210 19-0014.R00</t>
  </si>
  <si>
    <t>Osazení plastových rozvodnic do zdiva, instal.krabice ve sloupku oplocení (čtečka)</t>
  </si>
  <si>
    <t>345-71525.1</t>
  </si>
  <si>
    <t>Krabice elektroinstalační plast.,vrátník a čtečka ve zděném sloupku oplocení</t>
  </si>
  <si>
    <t>210 81-0005.RT1</t>
  </si>
  <si>
    <t>Kabel CYKY-m 750 V 3 x 1,5 mm2 v chráničce včetně dodávky kabelu</t>
  </si>
  <si>
    <t>M22a</t>
  </si>
  <si>
    <t>220 86-0079.R00</t>
  </si>
  <si>
    <t>soub</t>
  </si>
  <si>
    <t>220 57-0706.R00</t>
  </si>
  <si>
    <t>220 38-2341.R00</t>
  </si>
  <si>
    <t>220 38-2152.R00</t>
  </si>
  <si>
    <t>22038-2001.R00</t>
  </si>
  <si>
    <t>220 86-0080.R00</t>
  </si>
  <si>
    <t>220 38-2011.R00</t>
  </si>
  <si>
    <t>kpl</t>
  </si>
  <si>
    <t>220 38-2012.R00</t>
  </si>
  <si>
    <t>22038-2013.RAB</t>
  </si>
  <si>
    <t>0,00</t>
  </si>
  <si>
    <t>Montáž sděl.,signaliz. a zabezp. zařízení, SLP rozvody</t>
  </si>
  <si>
    <r>
      <rPr>
        <b/>
        <sz val="8"/>
        <rFont val="Arial CE"/>
        <charset val="238"/>
      </rPr>
      <t>ASW-SETUP</t>
    </r>
    <r>
      <rPr>
        <sz val="8"/>
        <rFont val="Arial CE"/>
        <family val="2"/>
        <charset val="238"/>
      </rPr>
      <t>, nastavení a oživení systémů HW a SW, topologické schéma</t>
    </r>
  </si>
  <si>
    <t>225*0,1</t>
  </si>
  <si>
    <t>65*0,5</t>
  </si>
  <si>
    <t>ornice ; 22,5</t>
  </si>
  <si>
    <t>zemina;  65</t>
  </si>
  <si>
    <t>87,5*5</t>
  </si>
  <si>
    <t>87,5*1,7</t>
  </si>
  <si>
    <t>150+96+16</t>
  </si>
  <si>
    <t xml:space="preserve">Osivo -směs travní parková II. mírná zátěž PROFI </t>
  </si>
  <si>
    <t>150*0,03</t>
  </si>
  <si>
    <t>16*1,1</t>
  </si>
  <si>
    <t>96*1,05</t>
  </si>
  <si>
    <t>150*1,04</t>
  </si>
  <si>
    <t>T;  150</t>
  </si>
  <si>
    <t>z; 96</t>
  </si>
  <si>
    <t>T; 150</t>
  </si>
  <si>
    <t>Z; 96</t>
  </si>
  <si>
    <t>k; 16</t>
  </si>
  <si>
    <t>Ostatní konstrukce a práce, rozšíření parkoviště</t>
  </si>
  <si>
    <t>obrubník tl. 100;  90</t>
  </si>
  <si>
    <t>obrubník tl. 50;  9</t>
  </si>
  <si>
    <t>90*1,05</t>
  </si>
  <si>
    <t>95</t>
  </si>
  <si>
    <t>9*1,1</t>
  </si>
  <si>
    <t>10</t>
  </si>
  <si>
    <t xml:space="preserve">Zásyp jam,rýh a šachet pískem </t>
  </si>
  <si>
    <t>6*0,7= 4,2</t>
  </si>
  <si>
    <t>5,2*0,3=1,56</t>
  </si>
  <si>
    <t>4*0,5=2</t>
  </si>
  <si>
    <t>(4+1,6+5,2+8+7+6,5+6)*0,8*0,3=9,19</t>
  </si>
  <si>
    <t>9,19-3,45=5,74</t>
  </si>
  <si>
    <t xml:space="preserve"> (9,19+2*1)*1,1=12,31</t>
  </si>
  <si>
    <t xml:space="preserve"> 0,45*0,45*0,7=0,14</t>
  </si>
  <si>
    <t>0,8+,5=1,3</t>
  </si>
  <si>
    <t xml:space="preserve"> 3x,9=2,70</t>
  </si>
  <si>
    <t>8,3+4,5+5,2+8+7+2 = 35,00</t>
  </si>
  <si>
    <t>rozvodnice-čtečka výjezdu (6+6+1,5+2)*3UTP= 46,50</t>
  </si>
  <si>
    <t>rozvodnice-kamera (2,5+1+5)*2UTP=17,00</t>
  </si>
  <si>
    <t>rozvodnice-čtečka sloup (5*4UTP=20,00</t>
  </si>
  <si>
    <t>rozvodnice-rozbočovač(dílna 1.PP ČŠI)</t>
  </si>
  <si>
    <t>(2,5+7+8+5,20+1,60+4,50+7)*2UTP=71,60</t>
  </si>
  <si>
    <t>46,50+17,00+20,00+71,60=155,10</t>
  </si>
  <si>
    <t>(31,6+29,20)*0,3*0,5= 9,12</t>
  </si>
  <si>
    <t>9,12-3,05=6,07</t>
  </si>
  <si>
    <t>(31,6+29,20)*0,3*,2=3,05</t>
  </si>
  <si>
    <t>Chráničky z flexibil. trubek lože a obsyp pískem, D do 10 cm, dovoz 1 km, D+M</t>
  </si>
  <si>
    <r>
      <rPr>
        <b/>
        <sz val="8"/>
        <rFont val="Arial CE"/>
        <charset val="238"/>
      </rPr>
      <t>ASW-INSTAL-HW</t>
    </r>
    <r>
      <rPr>
        <sz val="8"/>
        <rFont val="Arial CE"/>
        <family val="2"/>
        <charset val="238"/>
      </rPr>
      <t>, instalace a montáž hardware systému ANeT</t>
    </r>
  </si>
  <si>
    <r>
      <t xml:space="preserve">Dodávka a montáž vodiče </t>
    </r>
    <r>
      <rPr>
        <b/>
        <sz val="8"/>
        <rFont val="Arial CE"/>
        <charset val="238"/>
      </rPr>
      <t>UTP Cat 5e</t>
    </r>
    <r>
      <rPr>
        <sz val="8"/>
        <rFont val="Arial CE"/>
        <family val="2"/>
        <charset val="238"/>
      </rPr>
      <t xml:space="preserve"> (rozvody v chráničkách)</t>
    </r>
  </si>
  <si>
    <r>
      <rPr>
        <b/>
        <sz val="8"/>
        <rFont val="Arial CE"/>
        <charset val="238"/>
      </rPr>
      <t>UNI-READER-Otz</t>
    </r>
    <r>
      <rPr>
        <sz val="8"/>
        <rFont val="Arial CE"/>
        <family val="2"/>
        <charset val="238"/>
      </rPr>
      <t xml:space="preserve"> - čtečka Tango pro bezkontaktní identif.média pro venkovní prostředí (zalité Tango v krabičce Z-29)</t>
    </r>
  </si>
  <si>
    <t>M21b</t>
  </si>
  <si>
    <t>Elektromontáže, VO</t>
  </si>
  <si>
    <t>210 81-0006.RT1</t>
  </si>
  <si>
    <t xml:space="preserve">D+M kabelu CYKY-m 750 V 3x2,5 mm2 v chráničce včetně dodávky kabelu </t>
  </si>
  <si>
    <r>
      <rPr>
        <b/>
        <sz val="8"/>
        <rFont val="Arial CE"/>
        <charset val="238"/>
      </rPr>
      <t xml:space="preserve">Průmyslový ethernet switch,vč.zdroje na DIN lištu, </t>
    </r>
    <r>
      <rPr>
        <sz val="8"/>
        <rFont val="Arial CE"/>
        <family val="2"/>
        <charset val="238"/>
      </rPr>
      <t xml:space="preserve"> krytí min.IP30, provoz.teplota v intervalu -30° až +50°C, min. 5 portů (RJ45), přenosová rychlost 10/100 100Base-TX, automatická detekce přímý/křížený kabel na každém portu, LED indikátory pro diagnostiku provozu pro každý port, instalace na DIN lištu</t>
    </r>
  </si>
  <si>
    <r>
      <rPr>
        <b/>
        <sz val="8"/>
        <rFont val="Arial CE"/>
        <charset val="238"/>
      </rPr>
      <t>IP, venkovní kamera,včet napáj.zdroje na DIN lištu</t>
    </r>
    <r>
      <rPr>
        <sz val="8"/>
        <rFont val="Arial CE"/>
        <family val="2"/>
        <charset val="238"/>
      </rPr>
      <t>, venk.krytí min. IP66, provoz. teplota v intervalu -30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 xml:space="preserve"> až +50</t>
    </r>
    <r>
      <rPr>
        <sz val="8"/>
        <rFont val="Calibri"/>
        <family val="2"/>
        <charset val="238"/>
      </rPr>
      <t>°C, rozlišení min.HDTV (720p, 1280x800), více nezávislých H.264 streamů s možností jejich různé konfigurace, noční vidění, možnost napájení z napájecího zdroje i prostřednictvím PoE, vlastní API pro integraci s SW aplikacemi, webový server pro správu, konektor RJ45, přenosová rychlost min. 10/100 BASE-T , instalace na DIN lištu</t>
    </r>
  </si>
  <si>
    <r>
      <rPr>
        <b/>
        <sz val="8"/>
        <rFont val="Arial CE"/>
        <charset val="238"/>
      </rPr>
      <t xml:space="preserve">Vrátník- IP, videointerkom,včet.zdroje na DIN lištu, </t>
    </r>
    <r>
      <rPr>
        <sz val="8"/>
        <rFont val="Arial CE"/>
        <family val="2"/>
        <charset val="238"/>
      </rPr>
      <t xml:space="preserve"> venkovní provedení antivandal, krytí min.IP65, provoz. teplota v intervalu -30° až +50°C, možnost napájení i prostřednictvím PoE, počet hlasových kanálů min.2, audiokodeky G.711, G.729, G.722, videokodeky H.264, H.263, H.263+, integrovaná čtečka karet přístupového systému (samostatná položka výkazu), konektor RJ45, přenos.rychlost min. 10/100 BASE-T, relé výstup s max.napětím 30V DC a max proudem 1A DC, možnost beznapěťového spínání, min. 2 integrované mikrofony, min. 10W reproduktor s akustic.tlakem min. 94 dB (pro 1 kHz na vzdálenost 1m), vestavěná kamera pro noční vidění (IR přísvit) a rozlišením min. 640x480, úhlem záběru min. 120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>, horizontálně 86</t>
    </r>
    <r>
      <rPr>
        <sz val="8"/>
        <rFont val="Calibri"/>
        <family val="2"/>
        <charset val="238"/>
      </rPr>
      <t>°</t>
    </r>
    <r>
      <rPr>
        <sz val="10.4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a 100</t>
    </r>
    <r>
      <rPr>
        <sz val="8"/>
        <rFont val="Calibri"/>
        <family val="2"/>
        <charset val="238"/>
      </rPr>
      <t>°</t>
    </r>
    <r>
      <rPr>
        <sz val="8"/>
        <rFont val="Arial CE"/>
        <family val="2"/>
        <charset val="238"/>
      </rPr>
      <t xml:space="preserve"> vertikálně, 1 t</t>
    </r>
    <r>
      <rPr>
        <sz val="8"/>
        <rFont val="Arial CE"/>
        <charset val="238"/>
      </rPr>
      <t>lačítko - podsvícené, včetně SW pro PC (s OS Widows 7 a vyšším) pro konfiguraci a ovládání interkomu obsluhou (hlasová komunuikace, přenos videa, ovládání připojených zařízení - pojezdová brána), instalace na DIN lištu</t>
    </r>
  </si>
  <si>
    <t>Mimostaveništní doprava</t>
  </si>
  <si>
    <t>Provozní vlivy, provoz investora</t>
  </si>
  <si>
    <t>Zařízení staveniště</t>
  </si>
  <si>
    <t>SO 01 Rozšíření stávajícího parkoviště v areálu ČŠI</t>
  </si>
  <si>
    <t>ČŠI - ústředí, Fráni Šrámka 37, 150 21 Praha 5</t>
  </si>
  <si>
    <t>VÝKAZ  VÝMĚR</t>
  </si>
  <si>
    <t>2*43+2*5,5+2*6+9*2,5+27</t>
  </si>
  <si>
    <t>Skříň z  Al slitiny, rozvodnice pro SLP, osazení na oc.sloupy vjezd.vrat,včet.úprav+pomoc.materiál</t>
  </si>
  <si>
    <t>Skříň z  Al slitiny, rozvodnice pro NN-VO, osazení na oc.sloupy vjezd.vrat,včet.úprav+pomoc.materiál</t>
  </si>
  <si>
    <t>Skříň rozvaděčová z AL slitiny, vlhkotěsná, rozvodnice NN-VO rozvodů na vrat.sloupech (rozvodnice umístěny nad sebou, pro část NN - dole)</t>
  </si>
  <si>
    <t>Skříň rozvaděčová z AL slitiny, vlhkotěsná, rozvodnice SLP rozvodů na vrat.sloupech (rozvodnice umístěny nad sebou, pro část SLP, nahoře)</t>
  </si>
  <si>
    <r>
      <rPr>
        <b/>
        <sz val="8"/>
        <rFont val="Arial CE"/>
        <charset val="238"/>
      </rPr>
      <t>LAN-APS/PE</t>
    </r>
    <r>
      <rPr>
        <sz val="8"/>
        <rFont val="Arial CE"/>
        <family val="2"/>
        <charset val="238"/>
      </rPr>
      <t xml:space="preserve">, jednotka pro ovládání plně osazených dveří. </t>
    </r>
    <r>
      <rPr>
        <b/>
        <sz val="8"/>
        <rFont val="Arial CE"/>
        <charset val="238"/>
      </rPr>
      <t xml:space="preserve">Přímé napojení na LAN. </t>
    </r>
    <r>
      <rPr>
        <sz val="8"/>
        <rFont val="Arial CE"/>
        <charset val="238"/>
      </rPr>
      <t>Provoz ON-LINE/OF-LINE. Možnost připojení: 2 čtečky ANeT, kontakt pro zámek, odchodové tlačítko, snímač stavu dveří.</t>
    </r>
    <r>
      <rPr>
        <b/>
        <sz val="8"/>
        <rFont val="Arial CE"/>
        <charset val="238"/>
      </rPr>
      <t xml:space="preserve"> Možnost napájení PoE</t>
    </r>
    <r>
      <rPr>
        <sz val="8"/>
        <rFont val="Arial CE"/>
        <charset val="238"/>
      </rPr>
      <t xml:space="preserve"> dle IEEE 802.3.af.</t>
    </r>
  </si>
  <si>
    <r>
      <rPr>
        <b/>
        <sz val="8"/>
        <rFont val="Arial CE"/>
        <charset val="238"/>
      </rPr>
      <t xml:space="preserve">ASH-POWER - </t>
    </r>
    <r>
      <rPr>
        <sz val="8"/>
        <rFont val="Arial CE"/>
        <family val="2"/>
        <charset val="238"/>
      </rPr>
      <t>zdroj na DIN lištu (systém ANeT)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</si>
</sst>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#,##0.00\ &quot;Kč&quot;"/>
    <numFmt numFmtId="166" formatCode="0.0"/>
    <numFmt numFmtId="167" formatCode="_(#,##0.0??;\-\ #,##0.0??;&quot;–&quot;???;_(@_)"/>
  </numFmts>
  <fonts count="25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Courier New"/>
      <family val="3"/>
      <charset val="238"/>
    </font>
    <font>
      <sz val="8"/>
      <name val="Calibri"/>
      <family val="2"/>
      <charset val="238"/>
    </font>
    <font>
      <sz val="10.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22" fillId="0" borderId="0" xfId="0" applyNumberFormat="1" applyFont="1" applyAlignment="1">
      <alignment horizontal="left" vertical="top" wrapText="1"/>
    </xf>
    <xf numFmtId="167" fontId="22" fillId="0" borderId="0" xfId="0" applyNumberFormat="1" applyFont="1" applyFill="1" applyBorder="1" applyAlignment="1">
      <alignment horizontal="right" vertical="top"/>
    </xf>
    <xf numFmtId="0" fontId="22" fillId="0" borderId="0" xfId="0" applyNumberFormat="1" applyFont="1" applyAlignment="1">
      <alignment horizontal="center" vertical="top" wrapText="1"/>
    </xf>
    <xf numFmtId="2" fontId="22" fillId="0" borderId="0" xfId="0" applyNumberFormat="1" applyFont="1" applyAlignment="1">
      <alignment horizontal="center" vertical="top" wrapText="1"/>
    </xf>
    <xf numFmtId="0" fontId="7" fillId="0" borderId="53" xfId="1" applyFont="1" applyFill="1" applyBorder="1" applyAlignment="1">
      <alignment horizontal="center" vertical="top"/>
    </xf>
    <xf numFmtId="49" fontId="8" fillId="0" borderId="53" xfId="1" applyNumberFormat="1" applyFont="1" applyFill="1" applyBorder="1" applyAlignment="1">
      <alignment horizontal="left" vertical="top"/>
    </xf>
    <xf numFmtId="0" fontId="21" fillId="0" borderId="53" xfId="1" applyFont="1" applyFill="1" applyBorder="1" applyAlignment="1">
      <alignment vertical="top" wrapText="1"/>
    </xf>
    <xf numFmtId="49" fontId="17" fillId="0" borderId="53" xfId="1" applyNumberFormat="1" applyFont="1" applyFill="1" applyBorder="1" applyAlignment="1">
      <alignment horizontal="center" vertical="top" shrinkToFit="1"/>
    </xf>
    <xf numFmtId="4" fontId="17" fillId="0" borderId="53" xfId="1" applyNumberFormat="1" applyFont="1" applyFill="1" applyBorder="1" applyAlignment="1">
      <alignment horizontal="right" vertical="top"/>
    </xf>
    <xf numFmtId="4" fontId="17" fillId="0" borderId="53" xfId="1" applyNumberFormat="1" applyFont="1" applyFill="1" applyBorder="1" applyAlignment="1">
      <alignment vertical="top"/>
    </xf>
    <xf numFmtId="0" fontId="8" fillId="0" borderId="53" xfId="1" applyFont="1" applyFill="1" applyBorder="1" applyAlignment="1">
      <alignment vertical="top" wrapText="1"/>
    </xf>
    <xf numFmtId="49" fontId="2" fillId="0" borderId="5" xfId="0" applyNumberFormat="1" applyFont="1" applyFill="1" applyBorder="1"/>
    <xf numFmtId="49" fontId="0" fillId="0" borderId="6" xfId="0" applyNumberFormat="1" applyFill="1" applyBorder="1"/>
    <xf numFmtId="0" fontId="3" fillId="0" borderId="0" xfId="0" applyFont="1" applyFill="1" applyBorder="1"/>
    <xf numFmtId="49" fontId="0" fillId="0" borderId="13" xfId="0" applyNumberForma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topLeftCell="A13" workbookViewId="0">
      <selection activeCell="J40" sqref="J40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284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0</v>
      </c>
      <c r="B3" s="4"/>
      <c r="C3" s="5" t="s">
        <v>1</v>
      </c>
      <c r="D3" s="5"/>
      <c r="E3" s="5"/>
      <c r="F3" s="5" t="s">
        <v>2</v>
      </c>
      <c r="G3" s="6"/>
    </row>
    <row r="4" spans="1:57" ht="12.95" customHeight="1" x14ac:dyDescent="0.2">
      <c r="A4" s="181"/>
      <c r="B4" s="182"/>
      <c r="C4" s="183" t="s">
        <v>283</v>
      </c>
      <c r="D4" s="79"/>
      <c r="E4" s="79"/>
      <c r="F4" s="7"/>
      <c r="G4" s="8"/>
    </row>
    <row r="5" spans="1:57" ht="12.95" customHeight="1" x14ac:dyDescent="0.2">
      <c r="A5" s="9" t="s">
        <v>4</v>
      </c>
      <c r="B5" s="10"/>
      <c r="C5" s="11" t="s">
        <v>5</v>
      </c>
      <c r="D5" s="11"/>
      <c r="E5" s="11"/>
      <c r="F5" s="12" t="s">
        <v>6</v>
      </c>
      <c r="G5" s="13"/>
    </row>
    <row r="6" spans="1:57" s="89" customFormat="1" ht="12.95" customHeight="1" x14ac:dyDescent="0.2">
      <c r="A6" s="181"/>
      <c r="B6" s="182"/>
      <c r="C6" s="183" t="s">
        <v>282</v>
      </c>
      <c r="D6" s="79"/>
      <c r="E6" s="79"/>
      <c r="F6" s="184"/>
      <c r="G6" s="185"/>
    </row>
    <row r="7" spans="1:57" x14ac:dyDescent="0.2">
      <c r="A7" s="9" t="s">
        <v>7</v>
      </c>
      <c r="B7" s="11"/>
      <c r="C7" s="187"/>
      <c r="D7" s="188"/>
      <c r="E7" s="14" t="s">
        <v>8</v>
      </c>
      <c r="F7" s="15"/>
      <c r="G7" s="16">
        <v>0</v>
      </c>
      <c r="H7" s="17"/>
      <c r="I7" s="17"/>
    </row>
    <row r="8" spans="1:57" x14ac:dyDescent="0.2">
      <c r="A8" s="9" t="s">
        <v>9</v>
      </c>
      <c r="B8" s="11"/>
      <c r="C8" s="187"/>
      <c r="D8" s="188"/>
      <c r="E8" s="12" t="s">
        <v>10</v>
      </c>
      <c r="F8" s="11"/>
      <c r="G8" s="18">
        <f>IF(PocetMJ=0,,ROUND((F30+F32)/PocetMJ,1))</f>
        <v>0</v>
      </c>
    </row>
    <row r="9" spans="1:57" x14ac:dyDescent="0.2">
      <c r="A9" s="19" t="s">
        <v>11</v>
      </c>
      <c r="B9" s="20"/>
      <c r="C9" s="20"/>
      <c r="D9" s="20"/>
      <c r="E9" s="21" t="s">
        <v>12</v>
      </c>
      <c r="F9" s="20"/>
      <c r="G9" s="22"/>
    </row>
    <row r="10" spans="1:57" x14ac:dyDescent="0.2">
      <c r="A10" s="23" t="s">
        <v>13</v>
      </c>
      <c r="B10" s="7"/>
      <c r="C10" s="7"/>
      <c r="D10" s="7"/>
      <c r="E10" s="24" t="s">
        <v>14</v>
      </c>
      <c r="F10" s="7"/>
      <c r="G10" s="8"/>
      <c r="BA10" s="25"/>
      <c r="BB10" s="25"/>
      <c r="BC10" s="25"/>
      <c r="BD10" s="25"/>
      <c r="BE10" s="25"/>
    </row>
    <row r="11" spans="1:57" x14ac:dyDescent="0.2">
      <c r="A11" s="23"/>
      <c r="B11" s="7"/>
      <c r="C11" s="7"/>
      <c r="D11" s="7"/>
      <c r="E11" s="189"/>
      <c r="F11" s="190"/>
      <c r="G11" s="191"/>
    </row>
    <row r="12" spans="1:57" ht="28.5" customHeight="1" thickBot="1" x14ac:dyDescent="0.25">
      <c r="A12" s="26" t="s">
        <v>15</v>
      </c>
      <c r="B12" s="27"/>
      <c r="C12" s="27"/>
      <c r="D12" s="27"/>
      <c r="E12" s="28"/>
      <c r="F12" s="28"/>
      <c r="G12" s="29"/>
    </row>
    <row r="13" spans="1:57" ht="17.25" customHeight="1" thickBot="1" x14ac:dyDescent="0.25">
      <c r="A13" s="30" t="s">
        <v>16</v>
      </c>
      <c r="B13" s="31"/>
      <c r="C13" s="32"/>
      <c r="D13" s="33" t="s">
        <v>17</v>
      </c>
      <c r="E13" s="34"/>
      <c r="F13" s="34"/>
      <c r="G13" s="32"/>
    </row>
    <row r="14" spans="1:57" ht="15.95" customHeight="1" x14ac:dyDescent="0.2">
      <c r="A14" s="35"/>
      <c r="B14" s="36" t="s">
        <v>18</v>
      </c>
      <c r="C14" s="37">
        <f>Dodavka</f>
        <v>0</v>
      </c>
      <c r="D14" s="38" t="str">
        <f>Rekapitulace!A25</f>
        <v>Mimostaveništní doprava</v>
      </c>
      <c r="E14" s="39"/>
      <c r="F14" s="40"/>
      <c r="G14" s="37">
        <f>Rekapitulace!I25</f>
        <v>0</v>
      </c>
    </row>
    <row r="15" spans="1:57" ht="15.95" customHeight="1" x14ac:dyDescent="0.2">
      <c r="A15" s="35" t="s">
        <v>19</v>
      </c>
      <c r="B15" s="36" t="s">
        <v>20</v>
      </c>
      <c r="C15" s="37">
        <f>Mont</f>
        <v>0</v>
      </c>
      <c r="D15" s="19" t="str">
        <f>Rekapitulace!A26</f>
        <v>Provozní vlivy, provoz investora</v>
      </c>
      <c r="E15" s="41"/>
      <c r="F15" s="42"/>
      <c r="G15" s="37">
        <f>Rekapitulace!I26</f>
        <v>0</v>
      </c>
    </row>
    <row r="16" spans="1:57" ht="15.95" customHeight="1" x14ac:dyDescent="0.2">
      <c r="A16" s="35" t="s">
        <v>21</v>
      </c>
      <c r="B16" s="36" t="s">
        <v>22</v>
      </c>
      <c r="C16" s="37">
        <f>HSV</f>
        <v>0</v>
      </c>
      <c r="D16" s="19" t="str">
        <f>Rekapitulace!A27</f>
        <v>Zařízení staveniště</v>
      </c>
      <c r="E16" s="41"/>
      <c r="F16" s="42"/>
      <c r="G16" s="37">
        <f>Rekapitulace!I27</f>
        <v>0</v>
      </c>
    </row>
    <row r="17" spans="1:7" ht="15.95" customHeight="1" x14ac:dyDescent="0.2">
      <c r="A17" s="43" t="s">
        <v>23</v>
      </c>
      <c r="B17" s="36" t="s">
        <v>24</v>
      </c>
      <c r="C17" s="37">
        <f>PSV</f>
        <v>0</v>
      </c>
      <c r="D17" s="19"/>
      <c r="E17" s="41"/>
      <c r="F17" s="42"/>
      <c r="G17" s="37"/>
    </row>
    <row r="18" spans="1:7" ht="15.95" customHeight="1" x14ac:dyDescent="0.2">
      <c r="A18" s="44" t="s">
        <v>25</v>
      </c>
      <c r="B18" s="36"/>
      <c r="C18" s="37">
        <f>SUM(C14:C17)</f>
        <v>0</v>
      </c>
      <c r="D18" s="45"/>
      <c r="E18" s="41"/>
      <c r="F18" s="42"/>
      <c r="G18" s="37"/>
    </row>
    <row r="19" spans="1:7" ht="15.95" customHeight="1" x14ac:dyDescent="0.2">
      <c r="A19" s="44"/>
      <c r="B19" s="36"/>
      <c r="C19" s="37"/>
      <c r="D19" s="19"/>
      <c r="E19" s="41"/>
      <c r="F19" s="42"/>
      <c r="G19" s="37"/>
    </row>
    <row r="20" spans="1:7" ht="15.95" customHeight="1" x14ac:dyDescent="0.2">
      <c r="A20" s="44" t="s">
        <v>26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 x14ac:dyDescent="0.2">
      <c r="A21" s="23" t="s">
        <v>27</v>
      </c>
      <c r="B21" s="7"/>
      <c r="C21" s="37">
        <f>C18+C20</f>
        <v>0</v>
      </c>
      <c r="D21" s="19" t="s">
        <v>28</v>
      </c>
      <c r="E21" s="41"/>
      <c r="F21" s="42"/>
      <c r="G21" s="37">
        <f>G22-SUM(G14:G20)</f>
        <v>0</v>
      </c>
    </row>
    <row r="22" spans="1:7" ht="15.95" customHeight="1" thickBot="1" x14ac:dyDescent="0.25">
      <c r="A22" s="19" t="s">
        <v>29</v>
      </c>
      <c r="B22" s="20"/>
      <c r="C22" s="46">
        <f>C21+G22</f>
        <v>0</v>
      </c>
      <c r="D22" s="47" t="s">
        <v>30</v>
      </c>
      <c r="E22" s="48"/>
      <c r="F22" s="49"/>
      <c r="G22" s="37">
        <f>VRN</f>
        <v>0</v>
      </c>
    </row>
    <row r="23" spans="1:7" x14ac:dyDescent="0.2">
      <c r="A23" s="3" t="s">
        <v>31</v>
      </c>
      <c r="B23" s="5"/>
      <c r="C23" s="50" t="s">
        <v>32</v>
      </c>
      <c r="D23" s="5"/>
      <c r="E23" s="50" t="s">
        <v>33</v>
      </c>
      <c r="F23" s="5"/>
      <c r="G23" s="6"/>
    </row>
    <row r="24" spans="1:7" x14ac:dyDescent="0.2">
      <c r="A24" s="9"/>
      <c r="B24" s="11"/>
      <c r="C24" s="12" t="s">
        <v>34</v>
      </c>
      <c r="D24" s="11"/>
      <c r="E24" s="12" t="s">
        <v>34</v>
      </c>
      <c r="F24" s="11"/>
      <c r="G24" s="13"/>
    </row>
    <row r="25" spans="1:7" x14ac:dyDescent="0.2">
      <c r="A25" s="23" t="s">
        <v>35</v>
      </c>
      <c r="B25" s="51"/>
      <c r="C25" s="24" t="s">
        <v>35</v>
      </c>
      <c r="D25" s="7"/>
      <c r="E25" s="24" t="s">
        <v>35</v>
      </c>
      <c r="F25" s="7"/>
      <c r="G25" s="8"/>
    </row>
    <row r="26" spans="1:7" x14ac:dyDescent="0.2">
      <c r="A26" s="23"/>
      <c r="B26" s="52"/>
      <c r="C26" s="24" t="s">
        <v>36</v>
      </c>
      <c r="D26" s="7"/>
      <c r="E26" s="24" t="s">
        <v>37</v>
      </c>
      <c r="F26" s="7"/>
      <c r="G26" s="8"/>
    </row>
    <row r="27" spans="1:7" x14ac:dyDescent="0.2">
      <c r="A27" s="23"/>
      <c r="B27" s="7"/>
      <c r="C27" s="24"/>
      <c r="D27" s="7"/>
      <c r="E27" s="24"/>
      <c r="F27" s="7"/>
      <c r="G27" s="8"/>
    </row>
    <row r="28" spans="1:7" ht="97.5" customHeight="1" x14ac:dyDescent="0.2">
      <c r="A28" s="23"/>
      <c r="B28" s="7"/>
      <c r="C28" s="24"/>
      <c r="D28" s="7"/>
      <c r="E28" s="24"/>
      <c r="F28" s="7"/>
      <c r="G28" s="8"/>
    </row>
    <row r="29" spans="1:7" x14ac:dyDescent="0.2">
      <c r="A29" s="9" t="s">
        <v>38</v>
      </c>
      <c r="B29" s="11"/>
      <c r="C29" s="53">
        <v>0</v>
      </c>
      <c r="D29" s="11" t="s">
        <v>39</v>
      </c>
      <c r="E29" s="12"/>
      <c r="F29" s="54">
        <v>0</v>
      </c>
      <c r="G29" s="13"/>
    </row>
    <row r="30" spans="1:7" x14ac:dyDescent="0.2">
      <c r="A30" s="9" t="s">
        <v>38</v>
      </c>
      <c r="B30" s="11"/>
      <c r="C30" s="53">
        <v>15</v>
      </c>
      <c r="D30" s="11" t="s">
        <v>39</v>
      </c>
      <c r="E30" s="12"/>
      <c r="F30" s="54">
        <v>0</v>
      </c>
      <c r="G30" s="13"/>
    </row>
    <row r="31" spans="1:7" x14ac:dyDescent="0.2">
      <c r="A31" s="9" t="s">
        <v>40</v>
      </c>
      <c r="B31" s="11"/>
      <c r="C31" s="53">
        <v>15</v>
      </c>
      <c r="D31" s="11" t="s">
        <v>39</v>
      </c>
      <c r="E31" s="12"/>
      <c r="F31" s="55">
        <f>ROUND(PRODUCT(F30,C31/100),0)</f>
        <v>0</v>
      </c>
      <c r="G31" s="22"/>
    </row>
    <row r="32" spans="1:7" x14ac:dyDescent="0.2">
      <c r="A32" s="9" t="s">
        <v>38</v>
      </c>
      <c r="B32" s="11"/>
      <c r="C32" s="53">
        <v>21</v>
      </c>
      <c r="D32" s="11" t="s">
        <v>39</v>
      </c>
      <c r="E32" s="12"/>
      <c r="F32" s="54">
        <f>C22</f>
        <v>0</v>
      </c>
      <c r="G32" s="13"/>
    </row>
    <row r="33" spans="1:8" x14ac:dyDescent="0.2">
      <c r="A33" s="9" t="s">
        <v>40</v>
      </c>
      <c r="B33" s="11"/>
      <c r="C33" s="53">
        <v>21</v>
      </c>
      <c r="D33" s="11" t="s">
        <v>39</v>
      </c>
      <c r="E33" s="12"/>
      <c r="F33" s="55">
        <f>ROUND(PRODUCT(F32,C33/100),0)</f>
        <v>0</v>
      </c>
      <c r="G33" s="22"/>
    </row>
    <row r="34" spans="1:8" s="61" customFormat="1" ht="19.5" customHeight="1" thickBot="1" x14ac:dyDescent="0.3">
      <c r="A34" s="56" t="s">
        <v>41</v>
      </c>
      <c r="B34" s="57"/>
      <c r="C34" s="57"/>
      <c r="D34" s="57"/>
      <c r="E34" s="58"/>
      <c r="F34" s="59">
        <f>ROUND(SUM(F29:F33),0)</f>
        <v>0</v>
      </c>
      <c r="G34" s="60"/>
    </row>
    <row r="36" spans="1:8" x14ac:dyDescent="0.2">
      <c r="A36" s="62" t="s">
        <v>42</v>
      </c>
      <c r="B36" s="62"/>
      <c r="C36" s="62"/>
      <c r="D36" s="62"/>
      <c r="E36" s="62"/>
      <c r="F36" s="62"/>
      <c r="G36" s="62"/>
      <c r="H36" t="s">
        <v>3</v>
      </c>
    </row>
    <row r="37" spans="1:8" ht="14.25" customHeight="1" x14ac:dyDescent="0.2">
      <c r="A37" s="62"/>
      <c r="B37" s="192"/>
      <c r="C37" s="192"/>
      <c r="D37" s="192"/>
      <c r="E37" s="192"/>
      <c r="F37" s="192"/>
      <c r="G37" s="192"/>
      <c r="H37" t="s">
        <v>3</v>
      </c>
    </row>
    <row r="38" spans="1:8" ht="12.75" customHeight="1" x14ac:dyDescent="0.2">
      <c r="A38" s="63"/>
      <c r="B38" s="192"/>
      <c r="C38" s="192"/>
      <c r="D38" s="192"/>
      <c r="E38" s="192"/>
      <c r="F38" s="192"/>
      <c r="G38" s="192"/>
      <c r="H38" t="s">
        <v>3</v>
      </c>
    </row>
    <row r="39" spans="1:8" x14ac:dyDescent="0.2">
      <c r="A39" s="63"/>
      <c r="B39" s="192"/>
      <c r="C39" s="192"/>
      <c r="D39" s="192"/>
      <c r="E39" s="192"/>
      <c r="F39" s="192"/>
      <c r="G39" s="192"/>
      <c r="H39" t="s">
        <v>3</v>
      </c>
    </row>
    <row r="40" spans="1:8" x14ac:dyDescent="0.2">
      <c r="A40" s="63"/>
      <c r="B40" s="192"/>
      <c r="C40" s="192"/>
      <c r="D40" s="192"/>
      <c r="E40" s="192"/>
      <c r="F40" s="192"/>
      <c r="G40" s="192"/>
      <c r="H40" t="s">
        <v>3</v>
      </c>
    </row>
    <row r="41" spans="1:8" x14ac:dyDescent="0.2">
      <c r="A41" s="63"/>
      <c r="B41" s="192"/>
      <c r="C41" s="192"/>
      <c r="D41" s="192"/>
      <c r="E41" s="192"/>
      <c r="F41" s="192"/>
      <c r="G41" s="192"/>
      <c r="H41" t="s">
        <v>3</v>
      </c>
    </row>
    <row r="42" spans="1:8" x14ac:dyDescent="0.2">
      <c r="A42" s="63"/>
      <c r="B42" s="192"/>
      <c r="C42" s="192"/>
      <c r="D42" s="192"/>
      <c r="E42" s="192"/>
      <c r="F42" s="192"/>
      <c r="G42" s="192"/>
      <c r="H42" t="s">
        <v>3</v>
      </c>
    </row>
    <row r="43" spans="1:8" x14ac:dyDescent="0.2">
      <c r="A43" s="63"/>
      <c r="B43" s="192"/>
      <c r="C43" s="192"/>
      <c r="D43" s="192"/>
      <c r="E43" s="192"/>
      <c r="F43" s="192"/>
      <c r="G43" s="192"/>
      <c r="H43" t="s">
        <v>3</v>
      </c>
    </row>
    <row r="44" spans="1:8" x14ac:dyDescent="0.2">
      <c r="A44" s="63"/>
      <c r="B44" s="192"/>
      <c r="C44" s="192"/>
      <c r="D44" s="192"/>
      <c r="E44" s="192"/>
      <c r="F44" s="192"/>
      <c r="G44" s="192"/>
      <c r="H44" t="s">
        <v>3</v>
      </c>
    </row>
    <row r="45" spans="1:8" ht="3" customHeight="1" x14ac:dyDescent="0.2">
      <c r="A45" s="63"/>
      <c r="B45" s="192"/>
      <c r="C45" s="192"/>
      <c r="D45" s="192"/>
      <c r="E45" s="192"/>
      <c r="F45" s="192"/>
      <c r="G45" s="192"/>
      <c r="H45" t="s">
        <v>3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9"/>
  <sheetViews>
    <sheetView topLeftCell="A5" workbookViewId="0">
      <selection activeCell="G13" sqref="G13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24.7109375" customWidth="1"/>
    <col min="5" max="5" width="11.28515625" customWidth="1"/>
    <col min="6" max="6" width="10.140625" customWidth="1"/>
    <col min="7" max="7" width="8.28515625" customWidth="1"/>
    <col min="8" max="8" width="7.42578125" customWidth="1"/>
    <col min="9" max="9" width="8" customWidth="1"/>
  </cols>
  <sheetData>
    <row r="1" spans="1:9" ht="13.5" thickTop="1" x14ac:dyDescent="0.2">
      <c r="A1" s="193" t="s">
        <v>4</v>
      </c>
      <c r="B1" s="194"/>
      <c r="C1" s="64" t="str">
        <f>CONCATENATE(cislostavby," ",nazevstavby)</f>
        <v xml:space="preserve"> SO 01 Rozšíření stávajícího parkoviště v areálu ČŠI</v>
      </c>
      <c r="D1" s="65"/>
      <c r="E1" s="66"/>
      <c r="F1" s="65"/>
      <c r="G1" s="67"/>
      <c r="H1" s="68"/>
      <c r="I1" s="69"/>
    </row>
    <row r="2" spans="1:9" ht="13.5" thickBot="1" x14ac:dyDescent="0.25">
      <c r="A2" s="195" t="s">
        <v>0</v>
      </c>
      <c r="B2" s="196"/>
      <c r="C2" s="70" t="str">
        <f>CONCATENATE(cisloobjektu," ",nazevobjektu)</f>
        <v xml:space="preserve"> ČŠI - ústředí, Fráni Šrámka 37, 150 21 Praha 5</v>
      </c>
      <c r="D2" s="71"/>
      <c r="E2" s="72"/>
      <c r="F2" s="71"/>
      <c r="G2" s="197"/>
      <c r="H2" s="197"/>
      <c r="I2" s="198"/>
    </row>
    <row r="3" spans="1:9" ht="13.5" thickTop="1" x14ac:dyDescent="0.2">
      <c r="F3" s="7"/>
    </row>
    <row r="4" spans="1:9" ht="19.5" customHeight="1" x14ac:dyDescent="0.25">
      <c r="A4" s="73" t="s">
        <v>43</v>
      </c>
      <c r="B4" s="1"/>
      <c r="C4" s="1"/>
      <c r="D4" s="1"/>
      <c r="E4" s="74"/>
      <c r="F4" s="1"/>
      <c r="G4" s="1"/>
      <c r="H4" s="1"/>
      <c r="I4" s="1"/>
    </row>
    <row r="5" spans="1:9" ht="13.5" thickBot="1" x14ac:dyDescent="0.25"/>
    <row r="6" spans="1:9" s="7" customFormat="1" ht="13.5" thickBot="1" x14ac:dyDescent="0.25">
      <c r="A6" s="75"/>
      <c r="B6" s="76" t="s">
        <v>44</v>
      </c>
      <c r="C6" s="76"/>
      <c r="D6" s="77"/>
      <c r="E6" s="167" t="s">
        <v>45</v>
      </c>
      <c r="F6" s="168" t="s">
        <v>46</v>
      </c>
      <c r="G6" s="168" t="s">
        <v>47</v>
      </c>
      <c r="H6" s="168" t="s">
        <v>48</v>
      </c>
      <c r="I6" s="169" t="s">
        <v>26</v>
      </c>
    </row>
    <row r="7" spans="1:9" s="7" customFormat="1" x14ac:dyDescent="0.2">
      <c r="A7" s="163" t="str">
        <f>Položky!B7</f>
        <v>1</v>
      </c>
      <c r="B7" s="78" t="str">
        <f>Položky!C7</f>
        <v>Zemní práce, rozšíření parkoviště</v>
      </c>
      <c r="C7" s="79"/>
      <c r="D7" s="80"/>
      <c r="E7" s="164">
        <f>Položky!G34</f>
        <v>0</v>
      </c>
      <c r="F7" s="165">
        <f>Položky!BB34</f>
        <v>0</v>
      </c>
      <c r="G7" s="165">
        <f>Položky!BC34</f>
        <v>0</v>
      </c>
      <c r="H7" s="165">
        <f>Položky!BD34</f>
        <v>0</v>
      </c>
      <c r="I7" s="166">
        <f>Položky!BE34</f>
        <v>0</v>
      </c>
    </row>
    <row r="8" spans="1:9" s="7" customFormat="1" x14ac:dyDescent="0.2">
      <c r="A8" s="163" t="str">
        <f>Položky!B35</f>
        <v>5</v>
      </c>
      <c r="B8" s="78" t="str">
        <f>Položky!C35</f>
        <v>Komunikace, rozšíření parkoviště</v>
      </c>
      <c r="C8" s="79"/>
      <c r="D8" s="80"/>
      <c r="E8" s="164">
        <f>Položky!G56</f>
        <v>0</v>
      </c>
      <c r="F8" s="165">
        <f>Položky!BB56</f>
        <v>0</v>
      </c>
      <c r="G8" s="165">
        <f>Položky!BC56</f>
        <v>0</v>
      </c>
      <c r="H8" s="165">
        <f>Položky!BD56</f>
        <v>0</v>
      </c>
      <c r="I8" s="166">
        <f>Položky!BE56</f>
        <v>0</v>
      </c>
    </row>
    <row r="9" spans="1:9" s="7" customFormat="1" x14ac:dyDescent="0.2">
      <c r="A9" s="163" t="str">
        <f>Položky!B57</f>
        <v>91</v>
      </c>
      <c r="B9" s="78" t="str">
        <f>Položky!C57</f>
        <v>Ostatní konstrukce a práce, rozšíření parkoviště</v>
      </c>
      <c r="C9" s="79"/>
      <c r="D9" s="80"/>
      <c r="E9" s="164">
        <f>Položky!G67</f>
        <v>0</v>
      </c>
      <c r="F9" s="165">
        <f>Položky!BB67</f>
        <v>0</v>
      </c>
      <c r="G9" s="165">
        <f>Položky!BC67</f>
        <v>0</v>
      </c>
      <c r="H9" s="165">
        <f>Položky!BD67</f>
        <v>0</v>
      </c>
      <c r="I9" s="166">
        <f>Položky!BE67</f>
        <v>0</v>
      </c>
    </row>
    <row r="10" spans="1:9" s="7" customFormat="1" x14ac:dyDescent="0.2">
      <c r="A10" s="163" t="str">
        <f>Položky!B68</f>
        <v>99</v>
      </c>
      <c r="B10" s="78" t="str">
        <f>Položky!C68</f>
        <v>Přesun hmot, rozšíření parkoviště, SLP, VO</v>
      </c>
      <c r="C10" s="79"/>
      <c r="D10" s="80"/>
      <c r="E10" s="164">
        <f>Položky!G70</f>
        <v>0</v>
      </c>
      <c r="F10" s="165">
        <f>Položky!BB70</f>
        <v>0</v>
      </c>
      <c r="G10" s="165">
        <f>Položky!BC70</f>
        <v>0</v>
      </c>
      <c r="H10" s="165">
        <f>Položky!BD70</f>
        <v>0</v>
      </c>
      <c r="I10" s="166">
        <f>Položky!BE70</f>
        <v>0</v>
      </c>
    </row>
    <row r="11" spans="1:9" s="7" customFormat="1" x14ac:dyDescent="0.2">
      <c r="A11" s="163" t="str">
        <f>Položky!B71</f>
        <v>1a</v>
      </c>
      <c r="B11" s="78" t="str">
        <f>Položky!C71</f>
        <v>Zemní práce, SLP rozvody</v>
      </c>
      <c r="C11" s="79"/>
      <c r="D11" s="80"/>
      <c r="E11" s="164">
        <f>Položky!BA84</f>
        <v>0</v>
      </c>
      <c r="F11" s="165">
        <f>Položky!BB84</f>
        <v>0</v>
      </c>
      <c r="G11" s="165">
        <f>Položky!BC84</f>
        <v>0</v>
      </c>
      <c r="H11" s="165">
        <f>Položky!BD84</f>
        <v>0</v>
      </c>
      <c r="I11" s="166">
        <f>Položky!BE84</f>
        <v>0</v>
      </c>
    </row>
    <row r="12" spans="1:9" s="7" customFormat="1" x14ac:dyDescent="0.2">
      <c r="A12" s="163" t="str">
        <f>Položky!B85</f>
        <v>1b</v>
      </c>
      <c r="B12" s="78" t="str">
        <f>Položky!C85</f>
        <v>Zemní práce VO (veřejné osvětlení parkoviště)</v>
      </c>
      <c r="C12" s="79"/>
      <c r="D12" s="80"/>
      <c r="E12" s="164">
        <f>Položky!G84</f>
        <v>0</v>
      </c>
      <c r="F12" s="165">
        <f>Položky!BB93</f>
        <v>0</v>
      </c>
      <c r="G12" s="165">
        <f>Položky!BC93</f>
        <v>0</v>
      </c>
      <c r="H12" s="165">
        <f>Položky!BD93</f>
        <v>0</v>
      </c>
      <c r="I12" s="166">
        <f>Položky!BE93</f>
        <v>0</v>
      </c>
    </row>
    <row r="13" spans="1:9" s="7" customFormat="1" x14ac:dyDescent="0.2">
      <c r="A13" s="163" t="str">
        <f>Položky!B94</f>
        <v>3a</v>
      </c>
      <c r="B13" s="78" t="str">
        <f>Položky!C94</f>
        <v>Svislé a kompletní konstrukce, SLP rozvody</v>
      </c>
      <c r="C13" s="79"/>
      <c r="D13" s="80"/>
      <c r="E13" s="164">
        <f>Položky!G98</f>
        <v>0</v>
      </c>
      <c r="F13" s="165">
        <f>Položky!BB98</f>
        <v>0</v>
      </c>
      <c r="G13" s="165">
        <f>Položky!BC98</f>
        <v>0</v>
      </c>
      <c r="H13" s="165">
        <f>Položky!BD98</f>
        <v>0</v>
      </c>
      <c r="I13" s="166">
        <f>Položky!BE98</f>
        <v>0</v>
      </c>
    </row>
    <row r="14" spans="1:9" s="7" customFormat="1" x14ac:dyDescent="0.2">
      <c r="A14" s="163" t="str">
        <f>Položky!B99</f>
        <v>5a</v>
      </c>
      <c r="B14" s="78" t="str">
        <f>Položky!C99</f>
        <v>Komunikace, SLP rozvody</v>
      </c>
      <c r="C14" s="79"/>
      <c r="D14" s="80"/>
      <c r="E14" s="164">
        <f>Položky!G103</f>
        <v>0</v>
      </c>
      <c r="F14" s="165">
        <f>Položky!BB103</f>
        <v>0</v>
      </c>
      <c r="G14" s="165">
        <f>Položky!BC103</f>
        <v>0</v>
      </c>
      <c r="H14" s="165">
        <f>Položky!BD103</f>
        <v>0</v>
      </c>
      <c r="I14" s="166">
        <f>Položky!BE103</f>
        <v>0</v>
      </c>
    </row>
    <row r="15" spans="1:9" s="7" customFormat="1" x14ac:dyDescent="0.2">
      <c r="A15" s="163" t="str">
        <f>Položky!B104</f>
        <v>767a</v>
      </c>
      <c r="B15" s="78" t="str">
        <f>Položky!C104</f>
        <v>Konstr.zámečnické, SLP rozvody</v>
      </c>
      <c r="C15" s="79"/>
      <c r="D15" s="80"/>
      <c r="E15" s="164">
        <f>Položky!BA106</f>
        <v>0</v>
      </c>
      <c r="F15" s="165">
        <f>Položky!BB106</f>
        <v>0</v>
      </c>
      <c r="G15" s="165">
        <f>Položky!BC106</f>
        <v>0</v>
      </c>
      <c r="H15" s="165">
        <f>Položky!BD106</f>
        <v>0</v>
      </c>
      <c r="I15" s="166">
        <f>Položky!BE106</f>
        <v>0</v>
      </c>
    </row>
    <row r="16" spans="1:9" s="7" customFormat="1" x14ac:dyDescent="0.2">
      <c r="A16" s="163" t="str">
        <f>Položky!B107</f>
        <v>96a</v>
      </c>
      <c r="B16" s="78" t="str">
        <f>Položky!C107</f>
        <v>Bourání konstrukcí, SLP rozvody</v>
      </c>
      <c r="C16" s="79"/>
      <c r="D16" s="80"/>
      <c r="E16" s="164">
        <f>Položky!G117</f>
        <v>0</v>
      </c>
      <c r="F16" s="165">
        <f>Položky!BB117</f>
        <v>0</v>
      </c>
      <c r="G16" s="165">
        <f>Položky!BC117</f>
        <v>0</v>
      </c>
      <c r="H16" s="165">
        <f>Položky!BD117</f>
        <v>0</v>
      </c>
      <c r="I16" s="166">
        <f>Položky!BE117</f>
        <v>0</v>
      </c>
    </row>
    <row r="17" spans="1:57" s="7" customFormat="1" x14ac:dyDescent="0.2">
      <c r="A17" s="163" t="str">
        <f>Položky!B118</f>
        <v>M21a</v>
      </c>
      <c r="B17" s="78" t="str">
        <f>Položky!C118</f>
        <v>Elektromontáže, SLP rozvody</v>
      </c>
      <c r="C17" s="79"/>
      <c r="D17" s="80"/>
      <c r="E17" s="164">
        <f>Položky!G125</f>
        <v>0</v>
      </c>
      <c r="F17" s="165">
        <f>Položky!BB125</f>
        <v>0</v>
      </c>
      <c r="G17" s="165">
        <f>Položky!BC125</f>
        <v>0</v>
      </c>
      <c r="H17" s="165">
        <f>Položky!BD125</f>
        <v>0</v>
      </c>
      <c r="I17" s="166">
        <f>Položky!BE125</f>
        <v>0</v>
      </c>
    </row>
    <row r="18" spans="1:57" s="7" customFormat="1" x14ac:dyDescent="0.2">
      <c r="A18" s="163" t="s">
        <v>272</v>
      </c>
      <c r="B18" s="78" t="s">
        <v>273</v>
      </c>
      <c r="C18" s="79"/>
      <c r="D18" s="80"/>
      <c r="E18" s="164">
        <f>Položky!G133</f>
        <v>0</v>
      </c>
      <c r="F18" s="165">
        <v>0</v>
      </c>
      <c r="G18" s="165">
        <v>0</v>
      </c>
      <c r="H18" s="165">
        <v>0</v>
      </c>
      <c r="I18" s="166">
        <v>0</v>
      </c>
    </row>
    <row r="19" spans="1:57" s="7" customFormat="1" ht="13.5" thickBot="1" x14ac:dyDescent="0.25">
      <c r="A19" s="163" t="str">
        <f>Položky!B134</f>
        <v>M22a</v>
      </c>
      <c r="B19" s="78" t="str">
        <f>Položky!C134</f>
        <v>Montáž sděl.,signaliz. a zabezp. zařízení, SLP rozvody</v>
      </c>
      <c r="C19" s="79"/>
      <c r="D19" s="80"/>
      <c r="E19" s="164">
        <f>Položky!G151</f>
        <v>0</v>
      </c>
      <c r="F19" s="165">
        <f>Položky!BB151</f>
        <v>0</v>
      </c>
      <c r="G19" s="165">
        <f>Položky!BC151</f>
        <v>0</v>
      </c>
      <c r="H19" s="165">
        <f>Položky!BD151</f>
        <v>0</v>
      </c>
      <c r="I19" s="166">
        <f>Položky!BE151</f>
        <v>0</v>
      </c>
    </row>
    <row r="20" spans="1:57" s="86" customFormat="1" ht="13.5" thickBot="1" x14ac:dyDescent="0.25">
      <c r="A20" s="81"/>
      <c r="B20" s="76" t="s">
        <v>49</v>
      </c>
      <c r="C20" s="76"/>
      <c r="D20" s="82"/>
      <c r="E20" s="83">
        <f>SUM(E7:E19)</f>
        <v>0</v>
      </c>
      <c r="F20" s="84">
        <f>SUM(F7:F19)</f>
        <v>0</v>
      </c>
      <c r="G20" s="84">
        <f>SUM(G7:G19)</f>
        <v>0</v>
      </c>
      <c r="H20" s="84">
        <f>SUM(H7:H19)</f>
        <v>0</v>
      </c>
      <c r="I20" s="85">
        <f>SUM(I7:I19)</f>
        <v>0</v>
      </c>
    </row>
    <row r="21" spans="1:57" x14ac:dyDescent="0.2">
      <c r="A21" s="79"/>
      <c r="B21" s="79"/>
      <c r="C21" s="79"/>
      <c r="D21" s="79"/>
      <c r="E21" s="79"/>
      <c r="F21" s="79"/>
      <c r="G21" s="79"/>
      <c r="H21" s="79"/>
      <c r="I21" s="79"/>
    </row>
    <row r="22" spans="1:57" ht="19.5" customHeight="1" x14ac:dyDescent="0.25">
      <c r="A22" s="87" t="s">
        <v>50</v>
      </c>
      <c r="B22" s="87"/>
      <c r="C22" s="87"/>
      <c r="D22" s="87"/>
      <c r="E22" s="87"/>
      <c r="F22" s="87"/>
      <c r="G22" s="88"/>
      <c r="H22" s="87"/>
      <c r="I22" s="87"/>
      <c r="BA22" s="25"/>
      <c r="BB22" s="25"/>
      <c r="BC22" s="25"/>
      <c r="BD22" s="25"/>
      <c r="BE22" s="25"/>
    </row>
    <row r="23" spans="1:57" ht="13.5" thickBot="1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57" x14ac:dyDescent="0.2">
      <c r="A24" s="90" t="s">
        <v>51</v>
      </c>
      <c r="B24" s="91"/>
      <c r="C24" s="91"/>
      <c r="D24" s="92"/>
      <c r="E24" s="93" t="s">
        <v>52</v>
      </c>
      <c r="F24" s="94" t="s">
        <v>53</v>
      </c>
      <c r="G24" s="95" t="s">
        <v>54</v>
      </c>
      <c r="H24" s="96"/>
      <c r="I24" s="97" t="s">
        <v>52</v>
      </c>
    </row>
    <row r="25" spans="1:57" x14ac:dyDescent="0.2">
      <c r="A25" s="98" t="s">
        <v>279</v>
      </c>
      <c r="B25" s="99"/>
      <c r="C25" s="99"/>
      <c r="D25" s="100"/>
      <c r="E25" s="101" t="s">
        <v>221</v>
      </c>
      <c r="F25" s="102">
        <v>0</v>
      </c>
      <c r="G25" s="103">
        <f>CHOOSE(BA25+1,HSV+PSV,HSV+PSV+Mont,HSV+PSV+Dodavka+Mont,HSV,PSV,Mont,Dodavka,Mont+Dodavka,0)</f>
        <v>0</v>
      </c>
      <c r="H25" s="104"/>
      <c r="I25" s="105">
        <f>E25+F25*G25/100</f>
        <v>0</v>
      </c>
      <c r="BA25">
        <v>0</v>
      </c>
    </row>
    <row r="26" spans="1:57" x14ac:dyDescent="0.2">
      <c r="A26" s="98" t="s">
        <v>280</v>
      </c>
      <c r="B26" s="99"/>
      <c r="C26" s="99"/>
      <c r="D26" s="100"/>
      <c r="E26" s="101" t="s">
        <v>221</v>
      </c>
      <c r="F26" s="102">
        <v>0</v>
      </c>
      <c r="G26" s="103">
        <f>CHOOSE(BA26+1,HSV+PSV,HSV+PSV+Mont,HSV+PSV+Dodavka+Mont,HSV,PSV,Mont,Dodavka,Mont+Dodavka,0)</f>
        <v>0</v>
      </c>
      <c r="H26" s="104"/>
      <c r="I26" s="105">
        <f>E26+F26*G26/100</f>
        <v>0</v>
      </c>
      <c r="BA26">
        <v>0</v>
      </c>
    </row>
    <row r="27" spans="1:57" x14ac:dyDescent="0.2">
      <c r="A27" s="98" t="s">
        <v>281</v>
      </c>
      <c r="B27" s="99"/>
      <c r="C27" s="99"/>
      <c r="D27" s="100"/>
      <c r="E27" s="101" t="s">
        <v>221</v>
      </c>
      <c r="F27" s="102">
        <v>0</v>
      </c>
      <c r="G27" s="103">
        <f>CHOOSE(BA27+1,HSV+PSV,HSV+PSV+Mont,HSV+PSV+Dodavka+Mont,HSV,PSV,Mont,Dodavka,Mont+Dodavka,0)</f>
        <v>0</v>
      </c>
      <c r="H27" s="104"/>
      <c r="I27" s="105">
        <f>E27+F27*G27/100</f>
        <v>0</v>
      </c>
      <c r="BA27">
        <v>0</v>
      </c>
    </row>
    <row r="28" spans="1:57" ht="13.5" thickBot="1" x14ac:dyDescent="0.25">
      <c r="A28" s="106"/>
      <c r="B28" s="107" t="s">
        <v>55</v>
      </c>
      <c r="C28" s="108"/>
      <c r="D28" s="109"/>
      <c r="E28" s="110"/>
      <c r="F28" s="111"/>
      <c r="G28" s="111"/>
      <c r="H28" s="199">
        <f>SUM(I25:I27)</f>
        <v>0</v>
      </c>
      <c r="I28" s="200"/>
    </row>
    <row r="29" spans="1:57" x14ac:dyDescent="0.2">
      <c r="A29" s="89"/>
      <c r="B29" s="89"/>
      <c r="C29" s="89"/>
      <c r="D29" s="89"/>
      <c r="E29" s="89"/>
      <c r="F29" s="89"/>
      <c r="G29" s="89"/>
      <c r="H29" s="89"/>
      <c r="I29" s="89"/>
    </row>
    <row r="30" spans="1:57" x14ac:dyDescent="0.2">
      <c r="B30" s="86"/>
      <c r="F30" s="112"/>
      <c r="G30" s="113"/>
      <c r="H30" s="113"/>
      <c r="I30" s="114"/>
    </row>
    <row r="31" spans="1:57" x14ac:dyDescent="0.2">
      <c r="F31" s="112"/>
      <c r="G31" s="113"/>
      <c r="H31" s="113"/>
      <c r="I31" s="114"/>
    </row>
    <row r="32" spans="1:57" x14ac:dyDescent="0.2">
      <c r="F32" s="112"/>
      <c r="G32" s="113"/>
      <c r="H32" s="113"/>
      <c r="I32" s="114"/>
    </row>
    <row r="33" spans="6:9" x14ac:dyDescent="0.2">
      <c r="F33" s="112"/>
      <c r="G33" s="113"/>
      <c r="H33" s="113"/>
      <c r="I33" s="114"/>
    </row>
    <row r="34" spans="6:9" x14ac:dyDescent="0.2">
      <c r="F34" s="112"/>
      <c r="G34" s="113"/>
      <c r="H34" s="113"/>
      <c r="I34" s="114"/>
    </row>
    <row r="35" spans="6:9" x14ac:dyDescent="0.2">
      <c r="F35" s="112"/>
      <c r="G35" s="113"/>
      <c r="H35" s="113"/>
      <c r="I35" s="114"/>
    </row>
    <row r="36" spans="6:9" x14ac:dyDescent="0.2">
      <c r="F36" s="112"/>
      <c r="G36" s="113"/>
      <c r="H36" s="113"/>
      <c r="I36" s="114"/>
    </row>
    <row r="37" spans="6:9" x14ac:dyDescent="0.2">
      <c r="F37" s="112"/>
      <c r="G37" s="113"/>
      <c r="H37" s="113"/>
      <c r="I37" s="114"/>
    </row>
    <row r="38" spans="6:9" x14ac:dyDescent="0.2">
      <c r="F38" s="112"/>
      <c r="G38" s="113"/>
      <c r="H38" s="113"/>
      <c r="I38" s="114"/>
    </row>
    <row r="39" spans="6:9" x14ac:dyDescent="0.2">
      <c r="F39" s="112"/>
      <c r="G39" s="113"/>
      <c r="H39" s="113"/>
      <c r="I39" s="114"/>
    </row>
    <row r="40" spans="6:9" x14ac:dyDescent="0.2">
      <c r="F40" s="112"/>
      <c r="G40" s="113"/>
      <c r="H40" s="113"/>
      <c r="I40" s="114"/>
    </row>
    <row r="41" spans="6:9" x14ac:dyDescent="0.2">
      <c r="F41" s="112"/>
      <c r="G41" s="113"/>
      <c r="H41" s="113"/>
      <c r="I41" s="114"/>
    </row>
    <row r="42" spans="6:9" x14ac:dyDescent="0.2">
      <c r="F42" s="112"/>
      <c r="G42" s="113"/>
      <c r="H42" s="113"/>
      <c r="I42" s="114"/>
    </row>
    <row r="43" spans="6:9" x14ac:dyDescent="0.2">
      <c r="F43" s="112"/>
      <c r="G43" s="113"/>
      <c r="H43" s="113"/>
      <c r="I43" s="114"/>
    </row>
    <row r="44" spans="6:9" x14ac:dyDescent="0.2">
      <c r="F44" s="112"/>
      <c r="G44" s="113"/>
      <c r="H44" s="113"/>
      <c r="I44" s="114"/>
    </row>
    <row r="45" spans="6:9" x14ac:dyDescent="0.2">
      <c r="F45" s="112"/>
      <c r="G45" s="113"/>
      <c r="H45" s="113"/>
      <c r="I45" s="114"/>
    </row>
    <row r="46" spans="6:9" x14ac:dyDescent="0.2">
      <c r="F46" s="112"/>
      <c r="G46" s="113"/>
      <c r="H46" s="113"/>
      <c r="I46" s="114"/>
    </row>
    <row r="47" spans="6:9" x14ac:dyDescent="0.2">
      <c r="F47" s="112"/>
      <c r="G47" s="113"/>
      <c r="H47" s="113"/>
      <c r="I47" s="114"/>
    </row>
    <row r="48" spans="6:9" x14ac:dyDescent="0.2">
      <c r="F48" s="112"/>
      <c r="G48" s="113"/>
      <c r="H48" s="113"/>
      <c r="I48" s="114"/>
    </row>
    <row r="49" spans="6:9" x14ac:dyDescent="0.2">
      <c r="F49" s="112"/>
      <c r="G49" s="113"/>
      <c r="H49" s="113"/>
      <c r="I49" s="114"/>
    </row>
    <row r="50" spans="6:9" x14ac:dyDescent="0.2">
      <c r="F50" s="112"/>
      <c r="G50" s="113"/>
      <c r="H50" s="113"/>
      <c r="I50" s="114"/>
    </row>
    <row r="51" spans="6:9" x14ac:dyDescent="0.2">
      <c r="F51" s="112"/>
      <c r="G51" s="113"/>
      <c r="H51" s="113"/>
      <c r="I51" s="114"/>
    </row>
    <row r="52" spans="6:9" x14ac:dyDescent="0.2">
      <c r="F52" s="112"/>
      <c r="G52" s="113"/>
      <c r="H52" s="113"/>
      <c r="I52" s="114"/>
    </row>
    <row r="53" spans="6:9" x14ac:dyDescent="0.2">
      <c r="F53" s="112"/>
      <c r="G53" s="113"/>
      <c r="H53" s="113"/>
      <c r="I53" s="114"/>
    </row>
    <row r="54" spans="6:9" x14ac:dyDescent="0.2">
      <c r="F54" s="112"/>
      <c r="G54" s="113"/>
      <c r="H54" s="113"/>
      <c r="I54" s="114"/>
    </row>
    <row r="55" spans="6:9" x14ac:dyDescent="0.2">
      <c r="F55" s="112"/>
      <c r="G55" s="113"/>
      <c r="H55" s="113"/>
      <c r="I55" s="114"/>
    </row>
    <row r="56" spans="6:9" x14ac:dyDescent="0.2">
      <c r="F56" s="112"/>
      <c r="G56" s="113"/>
      <c r="H56" s="113"/>
      <c r="I56" s="114"/>
    </row>
    <row r="57" spans="6:9" x14ac:dyDescent="0.2">
      <c r="F57" s="112"/>
      <c r="G57" s="113"/>
      <c r="H57" s="113"/>
      <c r="I57" s="114"/>
    </row>
    <row r="58" spans="6:9" x14ac:dyDescent="0.2">
      <c r="F58" s="112"/>
      <c r="G58" s="113"/>
      <c r="H58" s="113"/>
      <c r="I58" s="114"/>
    </row>
    <row r="59" spans="6:9" x14ac:dyDescent="0.2">
      <c r="F59" s="112"/>
      <c r="G59" s="113"/>
      <c r="H59" s="113"/>
      <c r="I59" s="114"/>
    </row>
    <row r="60" spans="6:9" x14ac:dyDescent="0.2">
      <c r="F60" s="112"/>
      <c r="G60" s="113"/>
      <c r="H60" s="113"/>
      <c r="I60" s="114"/>
    </row>
    <row r="61" spans="6:9" x14ac:dyDescent="0.2">
      <c r="F61" s="112"/>
      <c r="G61" s="113"/>
      <c r="H61" s="113"/>
      <c r="I61" s="114"/>
    </row>
    <row r="62" spans="6:9" x14ac:dyDescent="0.2">
      <c r="F62" s="112"/>
      <c r="G62" s="113"/>
      <c r="H62" s="113"/>
      <c r="I62" s="114"/>
    </row>
    <row r="63" spans="6:9" x14ac:dyDescent="0.2">
      <c r="F63" s="112"/>
      <c r="G63" s="113"/>
      <c r="H63" s="113"/>
      <c r="I63" s="114"/>
    </row>
    <row r="64" spans="6:9" x14ac:dyDescent="0.2">
      <c r="F64" s="112"/>
      <c r="G64" s="113"/>
      <c r="H64" s="113"/>
      <c r="I64" s="114"/>
    </row>
    <row r="65" spans="6:9" x14ac:dyDescent="0.2">
      <c r="F65" s="112"/>
      <c r="G65" s="113"/>
      <c r="H65" s="113"/>
      <c r="I65" s="114"/>
    </row>
    <row r="66" spans="6:9" x14ac:dyDescent="0.2">
      <c r="F66" s="112"/>
      <c r="G66" s="113"/>
      <c r="H66" s="113"/>
      <c r="I66" s="114"/>
    </row>
    <row r="67" spans="6:9" x14ac:dyDescent="0.2">
      <c r="F67" s="112"/>
      <c r="G67" s="113"/>
      <c r="H67" s="113"/>
      <c r="I67" s="114"/>
    </row>
    <row r="68" spans="6:9" x14ac:dyDescent="0.2">
      <c r="F68" s="112"/>
      <c r="G68" s="113"/>
      <c r="H68" s="113"/>
      <c r="I68" s="114"/>
    </row>
    <row r="69" spans="6:9" x14ac:dyDescent="0.2">
      <c r="F69" s="112"/>
      <c r="G69" s="113"/>
      <c r="H69" s="113"/>
      <c r="I69" s="114"/>
    </row>
    <row r="70" spans="6:9" x14ac:dyDescent="0.2">
      <c r="F70" s="112"/>
      <c r="G70" s="113"/>
      <c r="H70" s="113"/>
      <c r="I70" s="114"/>
    </row>
    <row r="71" spans="6:9" x14ac:dyDescent="0.2">
      <c r="F71" s="112"/>
      <c r="G71" s="113"/>
      <c r="H71" s="113"/>
      <c r="I71" s="114"/>
    </row>
    <row r="72" spans="6:9" x14ac:dyDescent="0.2">
      <c r="F72" s="112"/>
      <c r="G72" s="113"/>
      <c r="H72" s="113"/>
      <c r="I72" s="114"/>
    </row>
    <row r="73" spans="6:9" x14ac:dyDescent="0.2">
      <c r="F73" s="112"/>
      <c r="G73" s="113"/>
      <c r="H73" s="113"/>
      <c r="I73" s="114"/>
    </row>
    <row r="74" spans="6:9" x14ac:dyDescent="0.2">
      <c r="F74" s="112"/>
      <c r="G74" s="113"/>
      <c r="H74" s="113"/>
      <c r="I74" s="114"/>
    </row>
    <row r="75" spans="6:9" x14ac:dyDescent="0.2">
      <c r="F75" s="112"/>
      <c r="G75" s="113"/>
      <c r="H75" s="113"/>
      <c r="I75" s="114"/>
    </row>
    <row r="76" spans="6:9" x14ac:dyDescent="0.2">
      <c r="F76" s="112"/>
      <c r="G76" s="113"/>
      <c r="H76" s="113"/>
      <c r="I76" s="114"/>
    </row>
    <row r="77" spans="6:9" x14ac:dyDescent="0.2">
      <c r="F77" s="112"/>
      <c r="G77" s="113"/>
      <c r="H77" s="113"/>
      <c r="I77" s="114"/>
    </row>
    <row r="78" spans="6:9" x14ac:dyDescent="0.2">
      <c r="F78" s="112"/>
      <c r="G78" s="113"/>
      <c r="H78" s="113"/>
      <c r="I78" s="114"/>
    </row>
    <row r="79" spans="6:9" x14ac:dyDescent="0.2">
      <c r="F79" s="112"/>
      <c r="G79" s="113"/>
      <c r="H79" s="113"/>
      <c r="I79" s="114"/>
    </row>
  </sheetData>
  <mergeCells count="4">
    <mergeCell ref="A1:B1"/>
    <mergeCell ref="A2:B2"/>
    <mergeCell ref="G2:I2"/>
    <mergeCell ref="H28:I28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24"/>
  <sheetViews>
    <sheetView topLeftCell="A79" workbookViewId="0">
      <selection activeCell="C146" sqref="C146"/>
    </sheetView>
  </sheetViews>
  <sheetFormatPr defaultColWidth="9.140625" defaultRowHeight="12.75" x14ac:dyDescent="0.2"/>
  <cols>
    <col min="1" max="1" width="3.85546875" style="115" customWidth="1"/>
    <col min="2" max="2" width="12.7109375" style="115" customWidth="1"/>
    <col min="3" max="3" width="40.42578125" style="115" customWidth="1"/>
    <col min="4" max="4" width="5.5703125" style="115" customWidth="1"/>
    <col min="5" max="5" width="9" style="157" customWidth="1"/>
    <col min="6" max="6" width="9.85546875" style="115" customWidth="1"/>
    <col min="7" max="7" width="13.85546875" style="115" customWidth="1"/>
    <col min="8" max="16384" width="9.140625" style="115"/>
  </cols>
  <sheetData>
    <row r="1" spans="1:104" ht="15.75" x14ac:dyDescent="0.25">
      <c r="A1" s="201" t="s">
        <v>56</v>
      </c>
      <c r="B1" s="201"/>
      <c r="C1" s="201"/>
      <c r="D1" s="201"/>
      <c r="E1" s="201"/>
      <c r="F1" s="201"/>
      <c r="G1" s="201"/>
    </row>
    <row r="2" spans="1:104" ht="13.5" thickBot="1" x14ac:dyDescent="0.25">
      <c r="A2" s="116"/>
      <c r="B2" s="117"/>
      <c r="C2" s="118"/>
      <c r="D2" s="118"/>
      <c r="E2" s="119"/>
      <c r="F2" s="118"/>
      <c r="G2" s="118"/>
    </row>
    <row r="3" spans="1:104" ht="13.5" thickTop="1" x14ac:dyDescent="0.2">
      <c r="A3" s="202" t="s">
        <v>4</v>
      </c>
      <c r="B3" s="203"/>
      <c r="C3" s="120" t="str">
        <f>CONCATENATE(cislostavby," ",nazevstavby)</f>
        <v xml:space="preserve"> SO 01 Rozšíření stávajícího parkoviště v areálu ČŠI</v>
      </c>
      <c r="D3" s="121"/>
      <c r="E3" s="122"/>
      <c r="F3" s="123"/>
      <c r="G3" s="124"/>
    </row>
    <row r="4" spans="1:104" ht="13.5" thickBot="1" x14ac:dyDescent="0.25">
      <c r="A4" s="204" t="s">
        <v>0</v>
      </c>
      <c r="B4" s="205"/>
      <c r="C4" s="125" t="str">
        <f>CONCATENATE(cisloobjektu," ",nazevobjektu)</f>
        <v xml:space="preserve"> ČŠI - ústředí, Fráni Šrámka 37, 150 21 Praha 5</v>
      </c>
      <c r="D4" s="126"/>
      <c r="E4" s="206"/>
      <c r="F4" s="206"/>
      <c r="G4" s="207"/>
    </row>
    <row r="5" spans="1:104" ht="13.5" thickTop="1" x14ac:dyDescent="0.2">
      <c r="A5" s="127"/>
      <c r="B5" s="128"/>
      <c r="C5" s="128"/>
      <c r="D5" s="116"/>
      <c r="E5" s="129"/>
      <c r="F5" s="116"/>
      <c r="G5" s="130"/>
    </row>
    <row r="6" spans="1:104" x14ac:dyDescent="0.2">
      <c r="A6" s="131" t="s">
        <v>57</v>
      </c>
      <c r="B6" s="132" t="s">
        <v>58</v>
      </c>
      <c r="C6" s="132" t="s">
        <v>59</v>
      </c>
      <c r="D6" s="132" t="s">
        <v>60</v>
      </c>
      <c r="E6" s="133" t="s">
        <v>61</v>
      </c>
      <c r="F6" s="132" t="s">
        <v>62</v>
      </c>
      <c r="G6" s="134" t="s">
        <v>63</v>
      </c>
    </row>
    <row r="7" spans="1:104" x14ac:dyDescent="0.2">
      <c r="A7" s="135" t="s">
        <v>64</v>
      </c>
      <c r="B7" s="136" t="s">
        <v>65</v>
      </c>
      <c r="C7" s="137" t="s">
        <v>68</v>
      </c>
      <c r="D7" s="138"/>
      <c r="E7" s="139"/>
      <c r="F7" s="139"/>
      <c r="G7" s="140"/>
      <c r="H7" s="141"/>
      <c r="I7" s="141"/>
      <c r="O7" s="142">
        <v>1</v>
      </c>
    </row>
    <row r="8" spans="1:104" ht="22.5" x14ac:dyDescent="0.2">
      <c r="A8" s="174">
        <v>1</v>
      </c>
      <c r="B8" s="175" t="s">
        <v>69</v>
      </c>
      <c r="C8" s="180" t="s">
        <v>70</v>
      </c>
      <c r="D8" s="177" t="s">
        <v>71</v>
      </c>
      <c r="E8" s="178">
        <v>7</v>
      </c>
      <c r="F8" s="178">
        <v>0</v>
      </c>
      <c r="G8" s="179">
        <f t="shared" ref="G8:G33" si="0">E8*F8</f>
        <v>0</v>
      </c>
      <c r="O8" s="142">
        <v>2</v>
      </c>
      <c r="AA8" s="115">
        <v>12</v>
      </c>
      <c r="AB8" s="115">
        <v>0</v>
      </c>
      <c r="AC8" s="115">
        <v>1</v>
      </c>
      <c r="AZ8" s="115">
        <v>1</v>
      </c>
      <c r="BA8" s="115">
        <f t="shared" ref="BA8:BA33" si="1">IF(AZ8=1,G8,0)</f>
        <v>0</v>
      </c>
      <c r="BB8" s="115">
        <f t="shared" ref="BB8:BB33" si="2">IF(AZ8=2,G8,0)</f>
        <v>0</v>
      </c>
      <c r="BC8" s="115">
        <f t="shared" ref="BC8:BC33" si="3">IF(AZ8=3,G8,0)</f>
        <v>0</v>
      </c>
      <c r="BD8" s="115">
        <f t="shared" ref="BD8:BD33" si="4">IF(AZ8=4,G8,0)</f>
        <v>0</v>
      </c>
      <c r="BE8" s="115">
        <f t="shared" ref="BE8:BE33" si="5">IF(AZ8=5,G8,0)</f>
        <v>0</v>
      </c>
      <c r="CZ8" s="115">
        <v>0</v>
      </c>
    </row>
    <row r="9" spans="1:104" ht="22.5" x14ac:dyDescent="0.2">
      <c r="A9" s="174">
        <v>2</v>
      </c>
      <c r="B9" s="175" t="s">
        <v>72</v>
      </c>
      <c r="C9" s="180" t="s">
        <v>73</v>
      </c>
      <c r="D9" s="177" t="s">
        <v>71</v>
      </c>
      <c r="E9" s="178">
        <v>26</v>
      </c>
      <c r="F9" s="178">
        <v>0</v>
      </c>
      <c r="G9" s="179">
        <f t="shared" si="0"/>
        <v>0</v>
      </c>
      <c r="O9" s="142">
        <v>2</v>
      </c>
      <c r="AA9" s="115">
        <v>12</v>
      </c>
      <c r="AB9" s="115">
        <v>0</v>
      </c>
      <c r="AC9" s="115">
        <v>2</v>
      </c>
      <c r="AZ9" s="115">
        <v>1</v>
      </c>
      <c r="BA9" s="115">
        <f t="shared" si="1"/>
        <v>0</v>
      </c>
      <c r="BB9" s="115">
        <f t="shared" si="2"/>
        <v>0</v>
      </c>
      <c r="BC9" s="115">
        <f t="shared" si="3"/>
        <v>0</v>
      </c>
      <c r="BD9" s="115">
        <f t="shared" si="4"/>
        <v>0</v>
      </c>
      <c r="BE9" s="115">
        <f t="shared" si="5"/>
        <v>0</v>
      </c>
      <c r="CZ9" s="115">
        <v>0</v>
      </c>
    </row>
    <row r="10" spans="1:104" x14ac:dyDescent="0.2">
      <c r="A10" s="174">
        <v>3</v>
      </c>
      <c r="B10" s="175" t="s">
        <v>74</v>
      </c>
      <c r="C10" s="180" t="s">
        <v>75</v>
      </c>
      <c r="D10" s="177" t="s">
        <v>76</v>
      </c>
      <c r="E10" s="178">
        <v>80</v>
      </c>
      <c r="F10" s="178">
        <v>0</v>
      </c>
      <c r="G10" s="179">
        <f t="shared" si="0"/>
        <v>0</v>
      </c>
      <c r="O10" s="142">
        <v>2</v>
      </c>
      <c r="AA10" s="115">
        <v>12</v>
      </c>
      <c r="AB10" s="115">
        <v>0</v>
      </c>
      <c r="AC10" s="115">
        <v>3</v>
      </c>
      <c r="AZ10" s="115">
        <v>1</v>
      </c>
      <c r="BA10" s="115">
        <f t="shared" si="1"/>
        <v>0</v>
      </c>
      <c r="BB10" s="115">
        <f t="shared" si="2"/>
        <v>0</v>
      </c>
      <c r="BC10" s="115">
        <f t="shared" si="3"/>
        <v>0</v>
      </c>
      <c r="BD10" s="115">
        <f t="shared" si="4"/>
        <v>0</v>
      </c>
      <c r="BE10" s="115">
        <f t="shared" si="5"/>
        <v>0</v>
      </c>
      <c r="CZ10" s="115">
        <v>0</v>
      </c>
    </row>
    <row r="11" spans="1:104" ht="22.5" x14ac:dyDescent="0.2">
      <c r="A11" s="174">
        <v>4</v>
      </c>
      <c r="B11" s="175" t="s">
        <v>77</v>
      </c>
      <c r="C11" s="180" t="s">
        <v>78</v>
      </c>
      <c r="D11" s="177" t="s">
        <v>79</v>
      </c>
      <c r="E11" s="178">
        <v>5</v>
      </c>
      <c r="F11" s="178">
        <v>0</v>
      </c>
      <c r="G11" s="179">
        <f t="shared" si="0"/>
        <v>0</v>
      </c>
      <c r="O11" s="142">
        <v>2</v>
      </c>
      <c r="AA11" s="115">
        <v>12</v>
      </c>
      <c r="AB11" s="115">
        <v>0</v>
      </c>
      <c r="AC11" s="115">
        <v>4</v>
      </c>
      <c r="AZ11" s="115">
        <v>1</v>
      </c>
      <c r="BA11" s="115">
        <f t="shared" si="1"/>
        <v>0</v>
      </c>
      <c r="BB11" s="115">
        <f t="shared" si="2"/>
        <v>0</v>
      </c>
      <c r="BC11" s="115">
        <f t="shared" si="3"/>
        <v>0</v>
      </c>
      <c r="BD11" s="115">
        <f t="shared" si="4"/>
        <v>0</v>
      </c>
      <c r="BE11" s="115">
        <f t="shared" si="5"/>
        <v>0</v>
      </c>
      <c r="CZ11" s="115">
        <v>0</v>
      </c>
    </row>
    <row r="12" spans="1:104" x14ac:dyDescent="0.2">
      <c r="A12" s="174">
        <v>5</v>
      </c>
      <c r="B12" s="175" t="s">
        <v>80</v>
      </c>
      <c r="C12" s="180" t="s">
        <v>81</v>
      </c>
      <c r="D12" s="177" t="s">
        <v>79</v>
      </c>
      <c r="E12" s="178">
        <v>22.5</v>
      </c>
      <c r="F12" s="178">
        <v>0</v>
      </c>
      <c r="G12" s="179">
        <f t="shared" si="0"/>
        <v>0</v>
      </c>
      <c r="O12" s="142">
        <v>2</v>
      </c>
      <c r="AA12" s="115">
        <v>12</v>
      </c>
      <c r="AB12" s="115">
        <v>0</v>
      </c>
      <c r="AC12" s="115">
        <v>5</v>
      </c>
      <c r="AZ12" s="115">
        <v>1</v>
      </c>
      <c r="BA12" s="115">
        <f t="shared" si="1"/>
        <v>0</v>
      </c>
      <c r="BB12" s="115">
        <f t="shared" si="2"/>
        <v>0</v>
      </c>
      <c r="BC12" s="115">
        <f t="shared" si="3"/>
        <v>0</v>
      </c>
      <c r="BD12" s="115">
        <f t="shared" si="4"/>
        <v>0</v>
      </c>
      <c r="BE12" s="115">
        <f t="shared" si="5"/>
        <v>0</v>
      </c>
      <c r="CZ12" s="115">
        <v>0</v>
      </c>
    </row>
    <row r="13" spans="1:104" x14ac:dyDescent="0.2">
      <c r="A13" s="174"/>
      <c r="B13" s="175"/>
      <c r="C13" s="170" t="s">
        <v>224</v>
      </c>
      <c r="D13" s="177"/>
      <c r="E13" s="171">
        <v>22.5</v>
      </c>
      <c r="F13" s="178"/>
      <c r="G13" s="179"/>
      <c r="O13" s="142"/>
    </row>
    <row r="14" spans="1:104" x14ac:dyDescent="0.2">
      <c r="A14" s="174">
        <v>6</v>
      </c>
      <c r="B14" s="175" t="s">
        <v>82</v>
      </c>
      <c r="C14" s="180" t="s">
        <v>83</v>
      </c>
      <c r="D14" s="177" t="s">
        <v>79</v>
      </c>
      <c r="E14" s="178">
        <v>65</v>
      </c>
      <c r="F14" s="178">
        <v>0</v>
      </c>
      <c r="G14" s="179">
        <f t="shared" si="0"/>
        <v>0</v>
      </c>
      <c r="O14" s="142">
        <v>2</v>
      </c>
      <c r="AA14" s="115">
        <v>12</v>
      </c>
      <c r="AB14" s="115">
        <v>0</v>
      </c>
      <c r="AC14" s="115">
        <v>6</v>
      </c>
      <c r="AZ14" s="115">
        <v>1</v>
      </c>
      <c r="BA14" s="115">
        <f t="shared" si="1"/>
        <v>0</v>
      </c>
      <c r="BB14" s="115">
        <f t="shared" si="2"/>
        <v>0</v>
      </c>
      <c r="BC14" s="115">
        <f t="shared" si="3"/>
        <v>0</v>
      </c>
      <c r="BD14" s="115">
        <f t="shared" si="4"/>
        <v>0</v>
      </c>
      <c r="BE14" s="115">
        <f t="shared" si="5"/>
        <v>0</v>
      </c>
      <c r="CZ14" s="115">
        <v>0</v>
      </c>
    </row>
    <row r="15" spans="1:104" x14ac:dyDescent="0.2">
      <c r="A15" s="174">
        <v>7</v>
      </c>
      <c r="B15" s="175" t="s">
        <v>84</v>
      </c>
      <c r="C15" s="180" t="s">
        <v>85</v>
      </c>
      <c r="D15" s="177" t="s">
        <v>79</v>
      </c>
      <c r="E15" s="178">
        <v>32.5</v>
      </c>
      <c r="F15" s="178">
        <v>0</v>
      </c>
      <c r="G15" s="179">
        <f t="shared" si="0"/>
        <v>0</v>
      </c>
      <c r="O15" s="142">
        <v>2</v>
      </c>
      <c r="AA15" s="115">
        <v>12</v>
      </c>
      <c r="AB15" s="115">
        <v>0</v>
      </c>
      <c r="AC15" s="115">
        <v>7</v>
      </c>
      <c r="AZ15" s="115">
        <v>1</v>
      </c>
      <c r="BA15" s="115">
        <f t="shared" si="1"/>
        <v>0</v>
      </c>
      <c r="BB15" s="115">
        <f t="shared" si="2"/>
        <v>0</v>
      </c>
      <c r="BC15" s="115">
        <f t="shared" si="3"/>
        <v>0</v>
      </c>
      <c r="BD15" s="115">
        <f t="shared" si="4"/>
        <v>0</v>
      </c>
      <c r="BE15" s="115">
        <f t="shared" si="5"/>
        <v>0</v>
      </c>
      <c r="CZ15" s="115">
        <v>0</v>
      </c>
    </row>
    <row r="16" spans="1:104" x14ac:dyDescent="0.2">
      <c r="A16" s="174"/>
      <c r="B16" s="175"/>
      <c r="C16" s="170" t="s">
        <v>225</v>
      </c>
      <c r="D16" s="177"/>
      <c r="E16" s="171">
        <v>32.5</v>
      </c>
      <c r="F16" s="178"/>
      <c r="G16" s="179"/>
      <c r="O16" s="142"/>
    </row>
    <row r="17" spans="1:104" x14ac:dyDescent="0.2">
      <c r="A17" s="174">
        <v>8</v>
      </c>
      <c r="B17" s="175" t="s">
        <v>86</v>
      </c>
      <c r="C17" s="180" t="s">
        <v>87</v>
      </c>
      <c r="D17" s="177" t="s">
        <v>79</v>
      </c>
      <c r="E17" s="178">
        <v>87.5</v>
      </c>
      <c r="F17" s="178">
        <v>0</v>
      </c>
      <c r="G17" s="179">
        <f t="shared" si="0"/>
        <v>0</v>
      </c>
      <c r="O17" s="142">
        <v>2</v>
      </c>
      <c r="AA17" s="115">
        <v>12</v>
      </c>
      <c r="AB17" s="115">
        <v>0</v>
      </c>
      <c r="AC17" s="115">
        <v>8</v>
      </c>
      <c r="AZ17" s="115">
        <v>1</v>
      </c>
      <c r="BA17" s="115">
        <f t="shared" si="1"/>
        <v>0</v>
      </c>
      <c r="BB17" s="115">
        <f t="shared" si="2"/>
        <v>0</v>
      </c>
      <c r="BC17" s="115">
        <f t="shared" si="3"/>
        <v>0</v>
      </c>
      <c r="BD17" s="115">
        <f t="shared" si="4"/>
        <v>0</v>
      </c>
      <c r="BE17" s="115">
        <f t="shared" si="5"/>
        <v>0</v>
      </c>
      <c r="CZ17" s="115">
        <v>0</v>
      </c>
    </row>
    <row r="18" spans="1:104" x14ac:dyDescent="0.2">
      <c r="A18" s="174">
        <v>9</v>
      </c>
      <c r="B18" s="175" t="s">
        <v>88</v>
      </c>
      <c r="C18" s="180" t="s">
        <v>89</v>
      </c>
      <c r="D18" s="177" t="s">
        <v>79</v>
      </c>
      <c r="E18" s="178">
        <v>87.58</v>
      </c>
      <c r="F18" s="178">
        <v>0</v>
      </c>
      <c r="G18" s="179">
        <f t="shared" si="0"/>
        <v>0</v>
      </c>
      <c r="O18" s="142">
        <v>2</v>
      </c>
      <c r="AA18" s="115">
        <v>12</v>
      </c>
      <c r="AB18" s="115">
        <v>0</v>
      </c>
      <c r="AC18" s="115">
        <v>9</v>
      </c>
      <c r="AZ18" s="115">
        <v>1</v>
      </c>
      <c r="BA18" s="115">
        <f t="shared" si="1"/>
        <v>0</v>
      </c>
      <c r="BB18" s="115">
        <f t="shared" si="2"/>
        <v>0</v>
      </c>
      <c r="BC18" s="115">
        <f t="shared" si="3"/>
        <v>0</v>
      </c>
      <c r="BD18" s="115">
        <f t="shared" si="4"/>
        <v>0</v>
      </c>
      <c r="BE18" s="115">
        <f t="shared" si="5"/>
        <v>0</v>
      </c>
      <c r="CZ18" s="115">
        <v>0</v>
      </c>
    </row>
    <row r="19" spans="1:104" x14ac:dyDescent="0.2">
      <c r="A19" s="174">
        <v>10</v>
      </c>
      <c r="B19" s="175" t="s">
        <v>90</v>
      </c>
      <c r="C19" s="180" t="s">
        <v>91</v>
      </c>
      <c r="D19" s="177" t="s">
        <v>92</v>
      </c>
      <c r="E19" s="178">
        <v>148.75</v>
      </c>
      <c r="F19" s="178">
        <v>0</v>
      </c>
      <c r="G19" s="179">
        <f t="shared" si="0"/>
        <v>0</v>
      </c>
      <c r="O19" s="142">
        <v>2</v>
      </c>
      <c r="AA19" s="115">
        <v>12</v>
      </c>
      <c r="AB19" s="115">
        <v>0</v>
      </c>
      <c r="AC19" s="115">
        <v>10</v>
      </c>
      <c r="AZ19" s="115">
        <v>1</v>
      </c>
      <c r="BA19" s="115">
        <f t="shared" si="1"/>
        <v>0</v>
      </c>
      <c r="BB19" s="115">
        <f t="shared" si="2"/>
        <v>0</v>
      </c>
      <c r="BC19" s="115">
        <f t="shared" si="3"/>
        <v>0</v>
      </c>
      <c r="BD19" s="115">
        <f t="shared" si="4"/>
        <v>0</v>
      </c>
      <c r="BE19" s="115">
        <f t="shared" si="5"/>
        <v>0</v>
      </c>
      <c r="CZ19" s="115">
        <v>0</v>
      </c>
    </row>
    <row r="20" spans="1:104" x14ac:dyDescent="0.2">
      <c r="A20" s="174"/>
      <c r="B20" s="175"/>
      <c r="C20" s="170" t="s">
        <v>229</v>
      </c>
      <c r="D20" s="177"/>
      <c r="E20" s="171">
        <v>148.75</v>
      </c>
      <c r="F20" s="178"/>
      <c r="G20" s="179"/>
      <c r="O20" s="142"/>
    </row>
    <row r="21" spans="1:104" ht="22.5" x14ac:dyDescent="0.2">
      <c r="A21" s="174">
        <v>11</v>
      </c>
      <c r="B21" s="175" t="s">
        <v>93</v>
      </c>
      <c r="C21" s="180" t="s">
        <v>94</v>
      </c>
      <c r="D21" s="177" t="s">
        <v>71</v>
      </c>
      <c r="E21" s="178">
        <v>262</v>
      </c>
      <c r="F21" s="178">
        <v>0</v>
      </c>
      <c r="G21" s="179">
        <f t="shared" si="0"/>
        <v>0</v>
      </c>
      <c r="O21" s="142">
        <v>2</v>
      </c>
      <c r="AA21" s="115">
        <v>12</v>
      </c>
      <c r="AB21" s="115">
        <v>0</v>
      </c>
      <c r="AC21" s="115">
        <v>11</v>
      </c>
      <c r="AZ21" s="115">
        <v>1</v>
      </c>
      <c r="BA21" s="115">
        <f t="shared" si="1"/>
        <v>0</v>
      </c>
      <c r="BB21" s="115">
        <f t="shared" si="2"/>
        <v>0</v>
      </c>
      <c r="BC21" s="115">
        <f t="shared" si="3"/>
        <v>0</v>
      </c>
      <c r="BD21" s="115">
        <f t="shared" si="4"/>
        <v>0</v>
      </c>
      <c r="BE21" s="115">
        <f t="shared" si="5"/>
        <v>0</v>
      </c>
      <c r="CZ21" s="115">
        <v>0</v>
      </c>
    </row>
    <row r="22" spans="1:104" x14ac:dyDescent="0.2">
      <c r="A22" s="174"/>
      <c r="B22" s="175"/>
      <c r="C22" s="170" t="s">
        <v>230</v>
      </c>
      <c r="D22" s="177"/>
      <c r="E22" s="171">
        <v>262</v>
      </c>
      <c r="F22" s="178"/>
      <c r="G22" s="179"/>
      <c r="O22" s="142"/>
    </row>
    <row r="23" spans="1:104" x14ac:dyDescent="0.2">
      <c r="A23" s="174">
        <v>12</v>
      </c>
      <c r="B23" s="175" t="s">
        <v>95</v>
      </c>
      <c r="C23" s="180" t="s">
        <v>96</v>
      </c>
      <c r="D23" s="177" t="s">
        <v>71</v>
      </c>
      <c r="E23" s="178">
        <v>150</v>
      </c>
      <c r="F23" s="178">
        <v>0</v>
      </c>
      <c r="G23" s="179">
        <f t="shared" si="0"/>
        <v>0</v>
      </c>
      <c r="O23" s="142">
        <v>2</v>
      </c>
      <c r="AA23" s="115">
        <v>12</v>
      </c>
      <c r="AB23" s="115">
        <v>0</v>
      </c>
      <c r="AC23" s="115">
        <v>12</v>
      </c>
      <c r="AZ23" s="115">
        <v>1</v>
      </c>
      <c r="BA23" s="115">
        <f t="shared" si="1"/>
        <v>0</v>
      </c>
      <c r="BB23" s="115">
        <f t="shared" si="2"/>
        <v>0</v>
      </c>
      <c r="BC23" s="115">
        <f t="shared" si="3"/>
        <v>0</v>
      </c>
      <c r="BD23" s="115">
        <f t="shared" si="4"/>
        <v>0</v>
      </c>
      <c r="BE23" s="115">
        <f t="shared" si="5"/>
        <v>0</v>
      </c>
      <c r="CZ23" s="115">
        <v>0</v>
      </c>
    </row>
    <row r="24" spans="1:104" x14ac:dyDescent="0.2">
      <c r="A24" s="174">
        <v>13</v>
      </c>
      <c r="B24" s="175" t="s">
        <v>97</v>
      </c>
      <c r="C24" s="180" t="s">
        <v>231</v>
      </c>
      <c r="D24" s="177" t="s">
        <v>98</v>
      </c>
      <c r="E24" s="178">
        <v>4.5</v>
      </c>
      <c r="F24" s="178">
        <v>0</v>
      </c>
      <c r="G24" s="179">
        <f t="shared" si="0"/>
        <v>0</v>
      </c>
      <c r="O24" s="142">
        <v>2</v>
      </c>
      <c r="AA24" s="115">
        <v>12</v>
      </c>
      <c r="AB24" s="115">
        <v>1</v>
      </c>
      <c r="AC24" s="115">
        <v>13</v>
      </c>
      <c r="AZ24" s="115">
        <v>1</v>
      </c>
      <c r="BA24" s="115">
        <f t="shared" si="1"/>
        <v>0</v>
      </c>
      <c r="BB24" s="115">
        <f t="shared" si="2"/>
        <v>0</v>
      </c>
      <c r="BC24" s="115">
        <f t="shared" si="3"/>
        <v>0</v>
      </c>
      <c r="BD24" s="115">
        <f t="shared" si="4"/>
        <v>0</v>
      </c>
      <c r="BE24" s="115">
        <f t="shared" si="5"/>
        <v>0</v>
      </c>
      <c r="CZ24" s="115">
        <v>1E-3</v>
      </c>
    </row>
    <row r="25" spans="1:104" x14ac:dyDescent="0.2">
      <c r="A25" s="174"/>
      <c r="B25" s="175"/>
      <c r="C25" s="170" t="s">
        <v>232</v>
      </c>
      <c r="D25" s="177"/>
      <c r="E25" s="171">
        <v>4.5</v>
      </c>
      <c r="F25" s="178"/>
      <c r="G25" s="179"/>
      <c r="O25" s="142"/>
    </row>
    <row r="26" spans="1:104" x14ac:dyDescent="0.2">
      <c r="A26" s="174">
        <v>14</v>
      </c>
      <c r="B26" s="175" t="s">
        <v>99</v>
      </c>
      <c r="C26" s="180" t="s">
        <v>100</v>
      </c>
      <c r="D26" s="177" t="s">
        <v>79</v>
      </c>
      <c r="E26" s="178">
        <v>10</v>
      </c>
      <c r="F26" s="178">
        <v>0</v>
      </c>
      <c r="G26" s="179">
        <f t="shared" si="0"/>
        <v>0</v>
      </c>
      <c r="O26" s="142">
        <v>2</v>
      </c>
      <c r="AA26" s="115">
        <v>12</v>
      </c>
      <c r="AB26" s="115">
        <v>1</v>
      </c>
      <c r="AC26" s="115">
        <v>14</v>
      </c>
      <c r="AZ26" s="115">
        <v>1</v>
      </c>
      <c r="BA26" s="115">
        <f t="shared" si="1"/>
        <v>0</v>
      </c>
      <c r="BB26" s="115">
        <f t="shared" si="2"/>
        <v>0</v>
      </c>
      <c r="BC26" s="115">
        <f t="shared" si="3"/>
        <v>0</v>
      </c>
      <c r="BD26" s="115">
        <f t="shared" si="4"/>
        <v>0</v>
      </c>
      <c r="BE26" s="115">
        <f t="shared" si="5"/>
        <v>0</v>
      </c>
      <c r="CZ26" s="115">
        <v>0.6</v>
      </c>
    </row>
    <row r="27" spans="1:104" x14ac:dyDescent="0.2">
      <c r="A27" s="174">
        <v>15</v>
      </c>
      <c r="B27" s="175" t="s">
        <v>101</v>
      </c>
      <c r="C27" s="180" t="s">
        <v>102</v>
      </c>
      <c r="D27" s="177" t="s">
        <v>71</v>
      </c>
      <c r="E27" s="178">
        <v>150</v>
      </c>
      <c r="F27" s="178">
        <v>0</v>
      </c>
      <c r="G27" s="179">
        <f t="shared" si="0"/>
        <v>0</v>
      </c>
      <c r="O27" s="142">
        <v>2</v>
      </c>
      <c r="AA27" s="115">
        <v>12</v>
      </c>
      <c r="AB27" s="115">
        <v>0</v>
      </c>
      <c r="AC27" s="115">
        <v>15</v>
      </c>
      <c r="AZ27" s="115">
        <v>1</v>
      </c>
      <c r="BA27" s="115">
        <f t="shared" si="1"/>
        <v>0</v>
      </c>
      <c r="BB27" s="115">
        <f t="shared" si="2"/>
        <v>0</v>
      </c>
      <c r="BC27" s="115">
        <f t="shared" si="3"/>
        <v>0</v>
      </c>
      <c r="BD27" s="115">
        <f t="shared" si="4"/>
        <v>0</v>
      </c>
      <c r="BE27" s="115">
        <f t="shared" si="5"/>
        <v>0</v>
      </c>
      <c r="CZ27" s="115">
        <v>0</v>
      </c>
    </row>
    <row r="28" spans="1:104" x14ac:dyDescent="0.2">
      <c r="A28" s="174">
        <v>16</v>
      </c>
      <c r="B28" s="175" t="s">
        <v>103</v>
      </c>
      <c r="C28" s="180" t="s">
        <v>104</v>
      </c>
      <c r="D28" s="177" t="s">
        <v>79</v>
      </c>
      <c r="E28" s="178">
        <v>87.5</v>
      </c>
      <c r="F28" s="178">
        <v>0</v>
      </c>
      <c r="G28" s="179">
        <f t="shared" si="0"/>
        <v>0</v>
      </c>
      <c r="O28" s="142">
        <v>2</v>
      </c>
      <c r="AA28" s="115">
        <v>12</v>
      </c>
      <c r="AB28" s="115">
        <v>0</v>
      </c>
      <c r="AC28" s="115">
        <v>16</v>
      </c>
      <c r="AZ28" s="115">
        <v>1</v>
      </c>
      <c r="BA28" s="115">
        <f t="shared" si="1"/>
        <v>0</v>
      </c>
      <c r="BB28" s="115">
        <f t="shared" si="2"/>
        <v>0</v>
      </c>
      <c r="BC28" s="115">
        <f t="shared" si="3"/>
        <v>0</v>
      </c>
      <c r="BD28" s="115">
        <f t="shared" si="4"/>
        <v>0</v>
      </c>
      <c r="BE28" s="115">
        <f t="shared" si="5"/>
        <v>0</v>
      </c>
      <c r="CZ28" s="115">
        <v>0</v>
      </c>
    </row>
    <row r="29" spans="1:104" x14ac:dyDescent="0.2">
      <c r="A29" s="174"/>
      <c r="B29" s="175"/>
      <c r="C29" s="170" t="s">
        <v>226</v>
      </c>
      <c r="D29" s="177"/>
      <c r="E29" s="171">
        <v>22.5</v>
      </c>
      <c r="F29" s="178"/>
      <c r="G29" s="179"/>
      <c r="O29" s="142"/>
    </row>
    <row r="30" spans="1:104" x14ac:dyDescent="0.2">
      <c r="A30" s="174"/>
      <c r="B30" s="175"/>
      <c r="C30" s="170" t="s">
        <v>227</v>
      </c>
      <c r="D30" s="177"/>
      <c r="E30" s="171">
        <v>65</v>
      </c>
      <c r="F30" s="178"/>
      <c r="G30" s="179"/>
      <c r="O30" s="142"/>
    </row>
    <row r="31" spans="1:104" ht="22.5" x14ac:dyDescent="0.2">
      <c r="A31" s="174">
        <v>17</v>
      </c>
      <c r="B31" s="175" t="s">
        <v>105</v>
      </c>
      <c r="C31" s="180" t="s">
        <v>106</v>
      </c>
      <c r="D31" s="177" t="s">
        <v>79</v>
      </c>
      <c r="E31" s="178">
        <v>437.5</v>
      </c>
      <c r="F31" s="178">
        <v>0</v>
      </c>
      <c r="G31" s="179">
        <f t="shared" si="0"/>
        <v>0</v>
      </c>
      <c r="O31" s="142">
        <v>2</v>
      </c>
      <c r="AA31" s="115">
        <v>12</v>
      </c>
      <c r="AB31" s="115">
        <v>0</v>
      </c>
      <c r="AC31" s="115">
        <v>17</v>
      </c>
      <c r="AZ31" s="115">
        <v>1</v>
      </c>
      <c r="BA31" s="115">
        <f t="shared" si="1"/>
        <v>0</v>
      </c>
      <c r="BB31" s="115">
        <f t="shared" si="2"/>
        <v>0</v>
      </c>
      <c r="BC31" s="115">
        <f t="shared" si="3"/>
        <v>0</v>
      </c>
      <c r="BD31" s="115">
        <f t="shared" si="4"/>
        <v>0</v>
      </c>
      <c r="BE31" s="115">
        <f t="shared" si="5"/>
        <v>0</v>
      </c>
      <c r="CZ31" s="115">
        <v>0</v>
      </c>
    </row>
    <row r="32" spans="1:104" x14ac:dyDescent="0.2">
      <c r="A32" s="174"/>
      <c r="B32" s="175"/>
      <c r="C32" s="170" t="s">
        <v>228</v>
      </c>
      <c r="D32" s="177"/>
      <c r="E32" s="171">
        <v>437.5</v>
      </c>
      <c r="F32" s="178"/>
      <c r="G32" s="179"/>
      <c r="O32" s="142"/>
    </row>
    <row r="33" spans="1:104" x14ac:dyDescent="0.2">
      <c r="A33" s="174">
        <v>18</v>
      </c>
      <c r="B33" s="175" t="s">
        <v>107</v>
      </c>
      <c r="C33" s="180" t="s">
        <v>108</v>
      </c>
      <c r="D33" s="177" t="s">
        <v>71</v>
      </c>
      <c r="E33" s="178">
        <v>7</v>
      </c>
      <c r="F33" s="178">
        <v>0</v>
      </c>
      <c r="G33" s="179">
        <f t="shared" si="0"/>
        <v>0</v>
      </c>
      <c r="O33" s="142">
        <v>2</v>
      </c>
      <c r="AA33" s="115">
        <v>12</v>
      </c>
      <c r="AB33" s="115">
        <v>0</v>
      </c>
      <c r="AC33" s="115">
        <v>18</v>
      </c>
      <c r="AZ33" s="115">
        <v>1</v>
      </c>
      <c r="BA33" s="115">
        <f t="shared" si="1"/>
        <v>0</v>
      </c>
      <c r="BB33" s="115">
        <f t="shared" si="2"/>
        <v>0</v>
      </c>
      <c r="BC33" s="115">
        <f t="shared" si="3"/>
        <v>0</v>
      </c>
      <c r="BD33" s="115">
        <f t="shared" si="4"/>
        <v>0</v>
      </c>
      <c r="BE33" s="115">
        <f t="shared" si="5"/>
        <v>0</v>
      </c>
      <c r="CZ33" s="115">
        <v>5.0000000000000002E-5</v>
      </c>
    </row>
    <row r="34" spans="1:104" x14ac:dyDescent="0.2">
      <c r="A34" s="149"/>
      <c r="B34" s="150" t="s">
        <v>67</v>
      </c>
      <c r="C34" s="151" t="str">
        <f>CONCATENATE(B7," ",C7)</f>
        <v>1 Zemní práce, rozšíření parkoviště</v>
      </c>
      <c r="D34" s="149"/>
      <c r="E34" s="152"/>
      <c r="F34" s="152"/>
      <c r="G34" s="153">
        <f>SUM(G7:G33)</f>
        <v>0</v>
      </c>
      <c r="O34" s="142">
        <v>4</v>
      </c>
      <c r="BA34" s="154">
        <f>SUM(BA7:BA33)</f>
        <v>0</v>
      </c>
      <c r="BB34" s="154">
        <f>SUM(BB7:BB33)</f>
        <v>0</v>
      </c>
      <c r="BC34" s="154">
        <f>SUM(BC7:BC33)</f>
        <v>0</v>
      </c>
      <c r="BD34" s="154">
        <f>SUM(BD7:BD33)</f>
        <v>0</v>
      </c>
      <c r="BE34" s="154">
        <f>SUM(BE7:BE33)</f>
        <v>0</v>
      </c>
    </row>
    <row r="35" spans="1:104" x14ac:dyDescent="0.2">
      <c r="A35" s="135" t="s">
        <v>64</v>
      </c>
      <c r="B35" s="136" t="s">
        <v>109</v>
      </c>
      <c r="C35" s="137" t="s">
        <v>110</v>
      </c>
      <c r="D35" s="138"/>
      <c r="E35" s="139"/>
      <c r="F35" s="139"/>
      <c r="G35" s="140"/>
      <c r="H35" s="141"/>
      <c r="I35" s="141"/>
      <c r="O35" s="142">
        <v>1</v>
      </c>
    </row>
    <row r="36" spans="1:104" ht="22.5" x14ac:dyDescent="0.2">
      <c r="A36" s="174">
        <v>19</v>
      </c>
      <c r="B36" s="175" t="s">
        <v>111</v>
      </c>
      <c r="C36" s="180" t="s">
        <v>112</v>
      </c>
      <c r="D36" s="177" t="s">
        <v>71</v>
      </c>
      <c r="E36" s="178">
        <v>16</v>
      </c>
      <c r="F36" s="178">
        <v>0</v>
      </c>
      <c r="G36" s="179">
        <f t="shared" ref="G36:G49" si="6">E36*F36</f>
        <v>0</v>
      </c>
      <c r="O36" s="142">
        <v>2</v>
      </c>
      <c r="AA36" s="115">
        <v>12</v>
      </c>
      <c r="AB36" s="115">
        <v>0</v>
      </c>
      <c r="AC36" s="115">
        <v>19</v>
      </c>
      <c r="AZ36" s="115">
        <v>1</v>
      </c>
      <c r="BA36" s="115">
        <f t="shared" ref="BA36:BA55" si="7">IF(AZ36=1,G36,0)</f>
        <v>0</v>
      </c>
      <c r="BB36" s="115">
        <f t="shared" ref="BB36:BB55" si="8">IF(AZ36=2,G36,0)</f>
        <v>0</v>
      </c>
      <c r="BC36" s="115">
        <f t="shared" ref="BC36:BC55" si="9">IF(AZ36=3,G36,0)</f>
        <v>0</v>
      </c>
      <c r="BD36" s="115">
        <f t="shared" ref="BD36:BD55" si="10">IF(AZ36=4,G36,0)</f>
        <v>0</v>
      </c>
      <c r="BE36" s="115">
        <f t="shared" ref="BE36:BE55" si="11">IF(AZ36=5,G36,0)</f>
        <v>0</v>
      </c>
      <c r="CZ36" s="115">
        <v>5.5449999999999999E-2</v>
      </c>
    </row>
    <row r="37" spans="1:104" ht="22.5" x14ac:dyDescent="0.2">
      <c r="A37" s="174">
        <v>20</v>
      </c>
      <c r="B37" s="175" t="s">
        <v>113</v>
      </c>
      <c r="C37" s="180" t="s">
        <v>114</v>
      </c>
      <c r="D37" s="177" t="s">
        <v>71</v>
      </c>
      <c r="E37" s="178">
        <v>96</v>
      </c>
      <c r="F37" s="178">
        <v>0</v>
      </c>
      <c r="G37" s="179">
        <f t="shared" si="6"/>
        <v>0</v>
      </c>
      <c r="O37" s="142">
        <v>2</v>
      </c>
      <c r="AA37" s="115">
        <v>12</v>
      </c>
      <c r="AB37" s="115">
        <v>0</v>
      </c>
      <c r="AC37" s="115">
        <v>20</v>
      </c>
      <c r="AZ37" s="115">
        <v>1</v>
      </c>
      <c r="BA37" s="115">
        <f t="shared" si="7"/>
        <v>0</v>
      </c>
      <c r="BB37" s="115">
        <f t="shared" si="8"/>
        <v>0</v>
      </c>
      <c r="BC37" s="115">
        <f t="shared" si="9"/>
        <v>0</v>
      </c>
      <c r="BD37" s="115">
        <f t="shared" si="10"/>
        <v>0</v>
      </c>
      <c r="BE37" s="115">
        <f t="shared" si="11"/>
        <v>0</v>
      </c>
      <c r="CZ37" s="115">
        <v>7.3899999999999993E-2</v>
      </c>
    </row>
    <row r="38" spans="1:104" ht="22.5" x14ac:dyDescent="0.2">
      <c r="A38" s="174">
        <v>21</v>
      </c>
      <c r="B38" s="175" t="s">
        <v>115</v>
      </c>
      <c r="C38" s="180" t="s">
        <v>116</v>
      </c>
      <c r="D38" s="177" t="s">
        <v>71</v>
      </c>
      <c r="E38" s="178">
        <v>150</v>
      </c>
      <c r="F38" s="178">
        <v>0</v>
      </c>
      <c r="G38" s="179">
        <f t="shared" si="6"/>
        <v>0</v>
      </c>
      <c r="O38" s="142">
        <v>2</v>
      </c>
      <c r="AA38" s="115">
        <v>12</v>
      </c>
      <c r="AB38" s="115">
        <v>0</v>
      </c>
      <c r="AC38" s="115">
        <v>21</v>
      </c>
      <c r="AZ38" s="115">
        <v>1</v>
      </c>
      <c r="BA38" s="115">
        <f t="shared" si="7"/>
        <v>0</v>
      </c>
      <c r="BB38" s="115">
        <f t="shared" si="8"/>
        <v>0</v>
      </c>
      <c r="BC38" s="115">
        <f t="shared" si="9"/>
        <v>0</v>
      </c>
      <c r="BD38" s="115">
        <f t="shared" si="10"/>
        <v>0</v>
      </c>
      <c r="BE38" s="115">
        <f t="shared" si="11"/>
        <v>0</v>
      </c>
      <c r="CZ38" s="115">
        <v>3.15E-2</v>
      </c>
    </row>
    <row r="39" spans="1:104" ht="22.5" x14ac:dyDescent="0.2">
      <c r="A39" s="174">
        <v>22</v>
      </c>
      <c r="B39" s="175" t="s">
        <v>117</v>
      </c>
      <c r="C39" s="180" t="s">
        <v>118</v>
      </c>
      <c r="D39" s="177" t="s">
        <v>71</v>
      </c>
      <c r="E39" s="178">
        <v>156</v>
      </c>
      <c r="F39" s="178">
        <v>0</v>
      </c>
      <c r="G39" s="179">
        <f t="shared" si="6"/>
        <v>0</v>
      </c>
      <c r="O39" s="142">
        <v>2</v>
      </c>
      <c r="AA39" s="115">
        <v>12</v>
      </c>
      <c r="AB39" s="115">
        <v>1</v>
      </c>
      <c r="AC39" s="115">
        <v>22</v>
      </c>
      <c r="AZ39" s="115">
        <v>1</v>
      </c>
      <c r="BA39" s="115">
        <f t="shared" si="7"/>
        <v>0</v>
      </c>
      <c r="BB39" s="115">
        <f t="shared" si="8"/>
        <v>0</v>
      </c>
      <c r="BC39" s="115">
        <f t="shared" si="9"/>
        <v>0</v>
      </c>
      <c r="BD39" s="115">
        <f t="shared" si="10"/>
        <v>0</v>
      </c>
      <c r="BE39" s="115">
        <f t="shared" si="11"/>
        <v>0</v>
      </c>
      <c r="CZ39" s="115">
        <v>3.5000000000000003E-2</v>
      </c>
    </row>
    <row r="40" spans="1:104" x14ac:dyDescent="0.2">
      <c r="A40" s="174"/>
      <c r="B40" s="175"/>
      <c r="C40" s="170" t="s">
        <v>235</v>
      </c>
      <c r="D40" s="177"/>
      <c r="E40" s="171">
        <v>156</v>
      </c>
      <c r="F40" s="178"/>
      <c r="G40" s="179"/>
      <c r="O40" s="142"/>
    </row>
    <row r="41" spans="1:104" x14ac:dyDescent="0.2">
      <c r="A41" s="174">
        <v>23</v>
      </c>
      <c r="B41" s="175" t="s">
        <v>119</v>
      </c>
      <c r="C41" s="180" t="s">
        <v>120</v>
      </c>
      <c r="D41" s="177" t="s">
        <v>71</v>
      </c>
      <c r="E41" s="178">
        <v>17.600000000000001</v>
      </c>
      <c r="F41" s="178">
        <v>0</v>
      </c>
      <c r="G41" s="179">
        <f t="shared" si="6"/>
        <v>0</v>
      </c>
      <c r="O41" s="142">
        <v>2</v>
      </c>
      <c r="AA41" s="115">
        <v>12</v>
      </c>
      <c r="AB41" s="115">
        <v>1</v>
      </c>
      <c r="AC41" s="115">
        <v>23</v>
      </c>
      <c r="AZ41" s="115">
        <v>1</v>
      </c>
      <c r="BA41" s="115">
        <f t="shared" si="7"/>
        <v>0</v>
      </c>
      <c r="BB41" s="115">
        <f t="shared" si="8"/>
        <v>0</v>
      </c>
      <c r="BC41" s="115">
        <f t="shared" si="9"/>
        <v>0</v>
      </c>
      <c r="BD41" s="115">
        <f t="shared" si="10"/>
        <v>0</v>
      </c>
      <c r="BE41" s="115">
        <f t="shared" si="11"/>
        <v>0</v>
      </c>
      <c r="CZ41" s="115">
        <v>0.123</v>
      </c>
    </row>
    <row r="42" spans="1:104" x14ac:dyDescent="0.2">
      <c r="A42" s="174"/>
      <c r="B42" s="175"/>
      <c r="C42" s="170" t="s">
        <v>233</v>
      </c>
      <c r="D42" s="177"/>
      <c r="E42" s="171">
        <v>17.600000000000001</v>
      </c>
      <c r="F42" s="178"/>
      <c r="G42" s="179"/>
      <c r="O42" s="142"/>
    </row>
    <row r="43" spans="1:104" ht="22.5" x14ac:dyDescent="0.2">
      <c r="A43" s="174">
        <v>24</v>
      </c>
      <c r="B43" s="175" t="s">
        <v>121</v>
      </c>
      <c r="C43" s="180" t="s">
        <v>122</v>
      </c>
      <c r="D43" s="177" t="s">
        <v>71</v>
      </c>
      <c r="E43" s="178">
        <v>100.8</v>
      </c>
      <c r="F43" s="178">
        <v>0</v>
      </c>
      <c r="G43" s="179">
        <f t="shared" si="6"/>
        <v>0</v>
      </c>
      <c r="O43" s="142">
        <v>2</v>
      </c>
      <c r="AA43" s="115">
        <v>12</v>
      </c>
      <c r="AB43" s="115">
        <v>1</v>
      </c>
      <c r="AC43" s="115">
        <v>24</v>
      </c>
      <c r="AZ43" s="115">
        <v>1</v>
      </c>
      <c r="BA43" s="115">
        <f t="shared" si="7"/>
        <v>0</v>
      </c>
      <c r="BB43" s="115">
        <f t="shared" si="8"/>
        <v>0</v>
      </c>
      <c r="BC43" s="115">
        <f t="shared" si="9"/>
        <v>0</v>
      </c>
      <c r="BD43" s="115">
        <f t="shared" si="10"/>
        <v>0</v>
      </c>
      <c r="BE43" s="115">
        <f t="shared" si="11"/>
        <v>0</v>
      </c>
      <c r="CZ43" s="115">
        <v>0.16500000000000001</v>
      </c>
    </row>
    <row r="44" spans="1:104" x14ac:dyDescent="0.2">
      <c r="A44" s="174"/>
      <c r="B44" s="175"/>
      <c r="C44" s="170" t="s">
        <v>234</v>
      </c>
      <c r="D44" s="177"/>
      <c r="E44" s="171">
        <v>100.8</v>
      </c>
      <c r="F44" s="178"/>
      <c r="G44" s="179"/>
      <c r="O44" s="142"/>
    </row>
    <row r="45" spans="1:104" ht="22.5" x14ac:dyDescent="0.2">
      <c r="A45" s="174">
        <v>25</v>
      </c>
      <c r="B45" s="175" t="s">
        <v>123</v>
      </c>
      <c r="C45" s="180" t="s">
        <v>124</v>
      </c>
      <c r="D45" s="177" t="s">
        <v>71</v>
      </c>
      <c r="E45" s="178">
        <v>246</v>
      </c>
      <c r="F45" s="178">
        <v>0</v>
      </c>
      <c r="G45" s="179">
        <f t="shared" si="6"/>
        <v>0</v>
      </c>
      <c r="O45" s="142">
        <v>2</v>
      </c>
      <c r="AA45" s="115">
        <v>12</v>
      </c>
      <c r="AB45" s="115">
        <v>0</v>
      </c>
      <c r="AC45" s="115">
        <v>25</v>
      </c>
      <c r="AZ45" s="115">
        <v>1</v>
      </c>
      <c r="BA45" s="115">
        <f t="shared" si="7"/>
        <v>0</v>
      </c>
      <c r="BB45" s="115">
        <f t="shared" si="8"/>
        <v>0</v>
      </c>
      <c r="BC45" s="115">
        <f t="shared" si="9"/>
        <v>0</v>
      </c>
      <c r="BD45" s="115">
        <f t="shared" si="10"/>
        <v>0</v>
      </c>
      <c r="BE45" s="115">
        <f t="shared" si="11"/>
        <v>0</v>
      </c>
      <c r="CZ45" s="115">
        <v>8.0960000000000004E-2</v>
      </c>
    </row>
    <row r="46" spans="1:104" x14ac:dyDescent="0.2">
      <c r="A46" s="174"/>
      <c r="B46" s="175"/>
      <c r="C46" s="170" t="s">
        <v>236</v>
      </c>
      <c r="D46" s="177"/>
      <c r="E46" s="171">
        <v>150</v>
      </c>
      <c r="F46" s="178"/>
      <c r="G46" s="179"/>
      <c r="O46" s="142"/>
    </row>
    <row r="47" spans="1:104" x14ac:dyDescent="0.2">
      <c r="A47" s="174"/>
      <c r="B47" s="175"/>
      <c r="C47" s="170" t="s">
        <v>237</v>
      </c>
      <c r="D47" s="177"/>
      <c r="E47" s="171">
        <v>96</v>
      </c>
      <c r="F47" s="178"/>
      <c r="G47" s="179"/>
      <c r="O47" s="142"/>
    </row>
    <row r="48" spans="1:104" ht="22.5" x14ac:dyDescent="0.2">
      <c r="A48" s="174">
        <v>26</v>
      </c>
      <c r="B48" s="175" t="s">
        <v>125</v>
      </c>
      <c r="C48" s="180" t="s">
        <v>126</v>
      </c>
      <c r="D48" s="177" t="s">
        <v>71</v>
      </c>
      <c r="E48" s="178">
        <v>16</v>
      </c>
      <c r="F48" s="178">
        <v>0</v>
      </c>
      <c r="G48" s="179">
        <f t="shared" si="6"/>
        <v>0</v>
      </c>
      <c r="O48" s="142">
        <v>2</v>
      </c>
      <c r="AA48" s="115">
        <v>12</v>
      </c>
      <c r="AB48" s="115">
        <v>0</v>
      </c>
      <c r="AC48" s="115">
        <v>26</v>
      </c>
      <c r="AZ48" s="115">
        <v>1</v>
      </c>
      <c r="BA48" s="115">
        <f t="shared" si="7"/>
        <v>0</v>
      </c>
      <c r="BB48" s="115">
        <f t="shared" si="8"/>
        <v>0</v>
      </c>
      <c r="BC48" s="115">
        <f t="shared" si="9"/>
        <v>0</v>
      </c>
      <c r="BD48" s="115">
        <f t="shared" si="10"/>
        <v>0</v>
      </c>
      <c r="BE48" s="115">
        <f t="shared" si="11"/>
        <v>0</v>
      </c>
      <c r="CZ48" s="115">
        <v>0.1012</v>
      </c>
    </row>
    <row r="49" spans="1:104" ht="22.5" x14ac:dyDescent="0.2">
      <c r="A49" s="174">
        <v>27</v>
      </c>
      <c r="B49" s="175" t="s">
        <v>127</v>
      </c>
      <c r="C49" s="180" t="s">
        <v>128</v>
      </c>
      <c r="D49" s="177" t="s">
        <v>71</v>
      </c>
      <c r="E49" s="178">
        <v>262</v>
      </c>
      <c r="F49" s="178">
        <v>0</v>
      </c>
      <c r="G49" s="179">
        <f t="shared" si="6"/>
        <v>0</v>
      </c>
      <c r="O49" s="142">
        <v>2</v>
      </c>
      <c r="AA49" s="115">
        <v>12</v>
      </c>
      <c r="AB49" s="115">
        <v>0</v>
      </c>
      <c r="AC49" s="115">
        <v>27</v>
      </c>
      <c r="AZ49" s="115">
        <v>1</v>
      </c>
      <c r="BA49" s="115">
        <f t="shared" si="7"/>
        <v>0</v>
      </c>
      <c r="BB49" s="115">
        <f t="shared" si="8"/>
        <v>0</v>
      </c>
      <c r="BC49" s="115">
        <f t="shared" si="9"/>
        <v>0</v>
      </c>
      <c r="BD49" s="115">
        <f t="shared" si="10"/>
        <v>0</v>
      </c>
      <c r="BE49" s="115">
        <f t="shared" si="11"/>
        <v>0</v>
      </c>
      <c r="CZ49" s="115">
        <v>0.2024</v>
      </c>
    </row>
    <row r="50" spans="1:104" x14ac:dyDescent="0.2">
      <c r="A50" s="174"/>
      <c r="B50" s="175"/>
      <c r="C50" s="170" t="s">
        <v>238</v>
      </c>
      <c r="D50" s="177"/>
      <c r="E50" s="171">
        <v>150</v>
      </c>
      <c r="F50" s="178"/>
      <c r="G50" s="179"/>
      <c r="O50" s="142"/>
    </row>
    <row r="51" spans="1:104" x14ac:dyDescent="0.2">
      <c r="A51" s="174"/>
      <c r="B51" s="175"/>
      <c r="C51" s="170" t="s">
        <v>237</v>
      </c>
      <c r="D51" s="177"/>
      <c r="E51" s="171">
        <v>96</v>
      </c>
      <c r="F51" s="178"/>
      <c r="G51" s="179"/>
      <c r="O51" s="142"/>
    </row>
    <row r="52" spans="1:104" x14ac:dyDescent="0.2">
      <c r="A52" s="174"/>
      <c r="B52" s="175"/>
      <c r="C52" s="170" t="s">
        <v>240</v>
      </c>
      <c r="D52" s="177"/>
      <c r="E52" s="171">
        <v>16</v>
      </c>
      <c r="F52" s="178"/>
      <c r="G52" s="179"/>
      <c r="O52" s="142"/>
    </row>
    <row r="53" spans="1:104" ht="22.5" x14ac:dyDescent="0.2">
      <c r="A53" s="174">
        <v>28</v>
      </c>
      <c r="B53" s="175" t="s">
        <v>129</v>
      </c>
      <c r="C53" s="180" t="s">
        <v>130</v>
      </c>
      <c r="D53" s="177" t="s">
        <v>71</v>
      </c>
      <c r="E53" s="178">
        <v>246</v>
      </c>
      <c r="F53" s="178">
        <v>0</v>
      </c>
      <c r="G53" s="179">
        <f t="shared" ref="G53" si="12">E53*F53</f>
        <v>0</v>
      </c>
      <c r="O53" s="142"/>
    </row>
    <row r="54" spans="1:104" x14ac:dyDescent="0.2">
      <c r="A54" s="174"/>
      <c r="B54" s="175"/>
      <c r="C54" s="170" t="s">
        <v>238</v>
      </c>
      <c r="D54" s="177"/>
      <c r="E54" s="171">
        <v>150</v>
      </c>
      <c r="F54" s="178"/>
      <c r="G54" s="179"/>
      <c r="O54" s="142"/>
    </row>
    <row r="55" spans="1:104" x14ac:dyDescent="0.2">
      <c r="A55" s="174"/>
      <c r="B55" s="175"/>
      <c r="C55" s="170" t="s">
        <v>239</v>
      </c>
      <c r="D55" s="177"/>
      <c r="E55" s="171">
        <v>96</v>
      </c>
      <c r="F55" s="178"/>
      <c r="G55" s="179"/>
      <c r="O55" s="142">
        <v>2</v>
      </c>
      <c r="AA55" s="115">
        <v>12</v>
      </c>
      <c r="AB55" s="115">
        <v>0</v>
      </c>
      <c r="AC55" s="115">
        <v>28</v>
      </c>
      <c r="AZ55" s="115">
        <v>1</v>
      </c>
      <c r="BA55" s="115">
        <f t="shared" si="7"/>
        <v>0</v>
      </c>
      <c r="BB55" s="115">
        <f t="shared" si="8"/>
        <v>0</v>
      </c>
      <c r="BC55" s="115">
        <f t="shared" si="9"/>
        <v>0</v>
      </c>
      <c r="BD55" s="115">
        <f t="shared" si="10"/>
        <v>0</v>
      </c>
      <c r="BE55" s="115">
        <f t="shared" si="11"/>
        <v>0</v>
      </c>
      <c r="CZ55" s="115">
        <v>0.40481</v>
      </c>
    </row>
    <row r="56" spans="1:104" x14ac:dyDescent="0.2">
      <c r="A56" s="149"/>
      <c r="B56" s="150" t="s">
        <v>67</v>
      </c>
      <c r="C56" s="151" t="str">
        <f>CONCATENATE(B35," ",C35)</f>
        <v>5 Komunikace, rozšíření parkoviště</v>
      </c>
      <c r="D56" s="149"/>
      <c r="E56" s="152"/>
      <c r="F56" s="152"/>
      <c r="G56" s="153">
        <f>SUM(G35:G55)</f>
        <v>0</v>
      </c>
      <c r="O56" s="142">
        <v>4</v>
      </c>
      <c r="BA56" s="154">
        <f>SUM(BA31:BA55)</f>
        <v>0</v>
      </c>
      <c r="BB56" s="154">
        <f>SUM(BB35:BB55)</f>
        <v>0</v>
      </c>
      <c r="BC56" s="154">
        <f>SUM(BC35:BC55)</f>
        <v>0</v>
      </c>
      <c r="BD56" s="154">
        <f>SUM(BD35:BD55)</f>
        <v>0</v>
      </c>
      <c r="BE56" s="154">
        <f>SUM(BE35:BE55)</f>
        <v>0</v>
      </c>
    </row>
    <row r="57" spans="1:104" x14ac:dyDescent="0.2">
      <c r="A57" s="135" t="s">
        <v>64</v>
      </c>
      <c r="B57" s="136" t="s">
        <v>131</v>
      </c>
      <c r="C57" s="137" t="s">
        <v>241</v>
      </c>
      <c r="D57" s="138"/>
      <c r="E57" s="139"/>
      <c r="F57" s="139"/>
      <c r="G57" s="140"/>
      <c r="H57" s="141"/>
      <c r="I57" s="141"/>
      <c r="O57" s="142">
        <v>1</v>
      </c>
    </row>
    <row r="58" spans="1:104" ht="22.5" x14ac:dyDescent="0.2">
      <c r="A58" s="174">
        <v>29</v>
      </c>
      <c r="B58" s="175" t="s">
        <v>132</v>
      </c>
      <c r="C58" s="180" t="s">
        <v>133</v>
      </c>
      <c r="D58" s="177" t="s">
        <v>76</v>
      </c>
      <c r="E58" s="178">
        <v>99</v>
      </c>
      <c r="F58" s="178">
        <v>0</v>
      </c>
      <c r="G58" s="179">
        <f>E58*F58</f>
        <v>0</v>
      </c>
      <c r="O58" s="142">
        <v>2</v>
      </c>
      <c r="AA58" s="115">
        <v>12</v>
      </c>
      <c r="AB58" s="115">
        <v>0</v>
      </c>
      <c r="AC58" s="115">
        <v>29</v>
      </c>
      <c r="AZ58" s="115">
        <v>1</v>
      </c>
      <c r="BA58" s="115">
        <f>IF(AZ58=1,G58,0)</f>
        <v>0</v>
      </c>
      <c r="BB58" s="115">
        <f>IF(AZ58=2,G58,0)</f>
        <v>0</v>
      </c>
      <c r="BC58" s="115">
        <f>IF(AZ58=3,G58,0)</f>
        <v>0</v>
      </c>
      <c r="BD58" s="115">
        <f>IF(AZ58=4,G58,0)</f>
        <v>0</v>
      </c>
      <c r="BE58" s="115">
        <f>IF(AZ58=5,G58,0)</f>
        <v>0</v>
      </c>
      <c r="CZ58" s="115">
        <v>0.14424000000000001</v>
      </c>
    </row>
    <row r="59" spans="1:104" x14ac:dyDescent="0.2">
      <c r="A59" s="174"/>
      <c r="B59" s="175"/>
      <c r="C59" s="170" t="s">
        <v>242</v>
      </c>
      <c r="D59" s="177"/>
      <c r="E59" s="171">
        <v>90</v>
      </c>
      <c r="F59" s="178"/>
      <c r="G59" s="179"/>
      <c r="O59" s="142"/>
    </row>
    <row r="60" spans="1:104" x14ac:dyDescent="0.2">
      <c r="A60" s="174"/>
      <c r="B60" s="175"/>
      <c r="C60" s="170" t="s">
        <v>243</v>
      </c>
      <c r="D60" s="177"/>
      <c r="E60" s="171">
        <v>9</v>
      </c>
      <c r="F60" s="178"/>
      <c r="G60" s="179"/>
      <c r="O60" s="142"/>
    </row>
    <row r="61" spans="1:104" ht="22.5" x14ac:dyDescent="0.2">
      <c r="A61" s="174">
        <v>30</v>
      </c>
      <c r="B61" s="175" t="s">
        <v>134</v>
      </c>
      <c r="C61" s="180" t="s">
        <v>135</v>
      </c>
      <c r="D61" s="177" t="s">
        <v>136</v>
      </c>
      <c r="E61" s="178">
        <v>95</v>
      </c>
      <c r="F61" s="178">
        <v>0</v>
      </c>
      <c r="G61" s="179">
        <f>E61*F61</f>
        <v>0</v>
      </c>
      <c r="O61" s="142">
        <v>2</v>
      </c>
      <c r="AA61" s="115">
        <v>12</v>
      </c>
      <c r="AB61" s="115">
        <v>1</v>
      </c>
      <c r="AC61" s="115">
        <v>30</v>
      </c>
      <c r="AZ61" s="115">
        <v>1</v>
      </c>
      <c r="BA61" s="115">
        <f>IF(AZ61=1,G61,0)</f>
        <v>0</v>
      </c>
      <c r="BB61" s="115">
        <f>IF(AZ61=2,G61,0)</f>
        <v>0</v>
      </c>
      <c r="BC61" s="115">
        <f>IF(AZ61=3,G61,0)</f>
        <v>0</v>
      </c>
      <c r="BD61" s="115">
        <f>IF(AZ61=4,G61,0)</f>
        <v>0</v>
      </c>
      <c r="BE61" s="115">
        <f>IF(AZ61=5,G61,0)</f>
        <v>0</v>
      </c>
      <c r="CZ61" s="115">
        <v>0.06</v>
      </c>
    </row>
    <row r="62" spans="1:104" x14ac:dyDescent="0.2">
      <c r="A62" s="174"/>
      <c r="B62" s="175"/>
      <c r="C62" s="170" t="s">
        <v>244</v>
      </c>
      <c r="D62" s="177"/>
      <c r="E62" s="171">
        <v>94.5</v>
      </c>
      <c r="F62" s="178"/>
      <c r="G62" s="179"/>
      <c r="O62" s="142"/>
    </row>
    <row r="63" spans="1:104" x14ac:dyDescent="0.2">
      <c r="A63" s="174"/>
      <c r="B63" s="175"/>
      <c r="C63" s="170" t="s">
        <v>245</v>
      </c>
      <c r="D63" s="177"/>
      <c r="E63" s="171">
        <v>95</v>
      </c>
      <c r="F63" s="178"/>
      <c r="G63" s="179"/>
      <c r="O63" s="142"/>
    </row>
    <row r="64" spans="1:104" x14ac:dyDescent="0.2">
      <c r="A64" s="174">
        <v>31</v>
      </c>
      <c r="B64" s="175" t="s">
        <v>137</v>
      </c>
      <c r="C64" s="180" t="s">
        <v>138</v>
      </c>
      <c r="D64" s="177" t="s">
        <v>136</v>
      </c>
      <c r="E64" s="178">
        <v>10</v>
      </c>
      <c r="F64" s="178">
        <v>0</v>
      </c>
      <c r="G64" s="179">
        <f>E64*F64</f>
        <v>0</v>
      </c>
      <c r="O64" s="142"/>
    </row>
    <row r="65" spans="1:104" x14ac:dyDescent="0.2">
      <c r="A65" s="174"/>
      <c r="B65" s="175"/>
      <c r="C65" s="170" t="s">
        <v>246</v>
      </c>
      <c r="D65" s="177"/>
      <c r="E65" s="171">
        <v>9.9</v>
      </c>
      <c r="F65" s="178"/>
      <c r="G65" s="179"/>
      <c r="O65" s="142"/>
    </row>
    <row r="66" spans="1:104" x14ac:dyDescent="0.2">
      <c r="A66" s="174"/>
      <c r="B66" s="175"/>
      <c r="C66" s="170" t="s">
        <v>247</v>
      </c>
      <c r="D66" s="177"/>
      <c r="E66" s="171">
        <v>10</v>
      </c>
      <c r="F66" s="178"/>
      <c r="G66" s="179"/>
      <c r="O66" s="142">
        <v>2</v>
      </c>
      <c r="AA66" s="115">
        <v>12</v>
      </c>
      <c r="AB66" s="115">
        <v>1</v>
      </c>
      <c r="AC66" s="115">
        <v>31</v>
      </c>
      <c r="AZ66" s="115">
        <v>1</v>
      </c>
      <c r="BA66" s="115">
        <f>IF(AZ66=1,G66,0)</f>
        <v>0</v>
      </c>
      <c r="BB66" s="115">
        <f>IF(AZ66=2,G66,0)</f>
        <v>0</v>
      </c>
      <c r="BC66" s="115">
        <f>IF(AZ66=3,G66,0)</f>
        <v>0</v>
      </c>
      <c r="BD66" s="115">
        <f>IF(AZ66=4,G66,0)</f>
        <v>0</v>
      </c>
      <c r="BE66" s="115">
        <f>IF(AZ66=5,G66,0)</f>
        <v>0</v>
      </c>
      <c r="CZ66" s="115">
        <v>2.7E-2</v>
      </c>
    </row>
    <row r="67" spans="1:104" x14ac:dyDescent="0.2">
      <c r="A67" s="149"/>
      <c r="B67" s="150" t="s">
        <v>67</v>
      </c>
      <c r="C67" s="151" t="str">
        <f>CONCATENATE(B57," ",C57)</f>
        <v>91 Ostatní konstrukce a práce, rozšíření parkoviště</v>
      </c>
      <c r="D67" s="149"/>
      <c r="E67" s="152"/>
      <c r="F67" s="152"/>
      <c r="G67" s="153">
        <f>SUM(G57:G66)</f>
        <v>0</v>
      </c>
      <c r="O67" s="142">
        <v>4</v>
      </c>
      <c r="BA67" s="154">
        <f>SUM(BA57:BA66)</f>
        <v>0</v>
      </c>
      <c r="BB67" s="154">
        <f>SUM(BB57:BB66)</f>
        <v>0</v>
      </c>
      <c r="BC67" s="154">
        <f>SUM(BC57:BC66)</f>
        <v>0</v>
      </c>
      <c r="BD67" s="154">
        <f>SUM(BD57:BD66)</f>
        <v>0</v>
      </c>
      <c r="BE67" s="154">
        <f>SUM(BE57:BE66)</f>
        <v>0</v>
      </c>
    </row>
    <row r="68" spans="1:104" x14ac:dyDescent="0.2">
      <c r="A68" s="135" t="s">
        <v>64</v>
      </c>
      <c r="B68" s="136" t="s">
        <v>139</v>
      </c>
      <c r="C68" s="137" t="s">
        <v>140</v>
      </c>
      <c r="D68" s="138"/>
      <c r="E68" s="139"/>
      <c r="F68" s="139"/>
      <c r="G68" s="140"/>
      <c r="H68" s="141"/>
      <c r="I68" s="141"/>
      <c r="O68" s="142">
        <v>1</v>
      </c>
    </row>
    <row r="69" spans="1:104" x14ac:dyDescent="0.2">
      <c r="A69" s="143">
        <v>32</v>
      </c>
      <c r="B69" s="144" t="s">
        <v>141</v>
      </c>
      <c r="C69" s="145" t="s">
        <v>142</v>
      </c>
      <c r="D69" s="146" t="s">
        <v>92</v>
      </c>
      <c r="E69" s="147">
        <v>273.935</v>
      </c>
      <c r="F69" s="147">
        <v>0</v>
      </c>
      <c r="G69" s="148">
        <f>E69*F69</f>
        <v>0</v>
      </c>
      <c r="O69" s="142">
        <v>2</v>
      </c>
      <c r="AA69" s="115">
        <v>12</v>
      </c>
      <c r="AB69" s="115">
        <v>0</v>
      </c>
      <c r="AC69" s="115">
        <v>32</v>
      </c>
      <c r="AZ69" s="115">
        <v>1</v>
      </c>
      <c r="BA69" s="115">
        <f>IF(AZ69=1,G69,0)</f>
        <v>0</v>
      </c>
      <c r="BB69" s="115">
        <f>IF(AZ69=2,G69,0)</f>
        <v>0</v>
      </c>
      <c r="BC69" s="115">
        <f>IF(AZ69=3,G69,0)</f>
        <v>0</v>
      </c>
      <c r="BD69" s="115">
        <f>IF(AZ69=4,G69,0)</f>
        <v>0</v>
      </c>
      <c r="BE69" s="115">
        <f>IF(AZ69=5,G69,0)</f>
        <v>0</v>
      </c>
      <c r="CZ69" s="115">
        <v>0</v>
      </c>
    </row>
    <row r="70" spans="1:104" x14ac:dyDescent="0.2">
      <c r="A70" s="149"/>
      <c r="B70" s="150" t="s">
        <v>67</v>
      </c>
      <c r="C70" s="151" t="str">
        <f>CONCATENATE(B68," ",C68)</f>
        <v>99 Přesun hmot, rozšíření parkoviště, SLP, VO</v>
      </c>
      <c r="D70" s="149"/>
      <c r="E70" s="152"/>
      <c r="F70" s="152"/>
      <c r="G70" s="153">
        <f>SUM(G68:G69)</f>
        <v>0</v>
      </c>
      <c r="O70" s="142">
        <v>4</v>
      </c>
      <c r="BA70" s="154">
        <f>SUM(BA68:BA69)</f>
        <v>0</v>
      </c>
      <c r="BB70" s="154">
        <f>SUM(BB68:BB69)</f>
        <v>0</v>
      </c>
      <c r="BC70" s="154">
        <f>SUM(BC68:BC69)</f>
        <v>0</v>
      </c>
      <c r="BD70" s="154">
        <f>SUM(BD68:BD69)</f>
        <v>0</v>
      </c>
      <c r="BE70" s="154">
        <f>SUM(BE68:BE69)</f>
        <v>0</v>
      </c>
    </row>
    <row r="71" spans="1:104" x14ac:dyDescent="0.2">
      <c r="A71" s="135" t="s">
        <v>64</v>
      </c>
      <c r="B71" s="136" t="s">
        <v>143</v>
      </c>
      <c r="C71" s="137" t="s">
        <v>144</v>
      </c>
      <c r="D71" s="138"/>
      <c r="E71" s="139"/>
      <c r="F71" s="139"/>
      <c r="G71" s="140"/>
      <c r="H71" s="141"/>
      <c r="I71" s="141"/>
      <c r="O71" s="142">
        <v>1</v>
      </c>
    </row>
    <row r="72" spans="1:104" x14ac:dyDescent="0.2">
      <c r="A72" s="174">
        <v>33</v>
      </c>
      <c r="B72" s="175" t="s">
        <v>72</v>
      </c>
      <c r="C72" s="180" t="s">
        <v>145</v>
      </c>
      <c r="D72" s="177" t="s">
        <v>71</v>
      </c>
      <c r="E72" s="178">
        <v>4.2</v>
      </c>
      <c r="F72" s="178">
        <v>0</v>
      </c>
      <c r="G72" s="179">
        <f t="shared" ref="G72:G80" si="13">E72*F72</f>
        <v>0</v>
      </c>
      <c r="O72" s="142">
        <v>2</v>
      </c>
      <c r="AA72" s="115">
        <v>12</v>
      </c>
      <c r="AB72" s="115">
        <v>0</v>
      </c>
      <c r="AC72" s="115">
        <v>33</v>
      </c>
      <c r="AZ72" s="115">
        <v>1</v>
      </c>
      <c r="BA72" s="115">
        <f t="shared" ref="BA72:BA83" si="14">IF(AZ72=1,G72,0)</f>
        <v>0</v>
      </c>
      <c r="BB72" s="115">
        <f t="shared" ref="BB72:BB83" si="15">IF(AZ72=2,G72,0)</f>
        <v>0</v>
      </c>
      <c r="BC72" s="115">
        <f t="shared" ref="BC72:BC83" si="16">IF(AZ72=3,G72,0)</f>
        <v>0</v>
      </c>
      <c r="BD72" s="115">
        <f t="shared" ref="BD72:BD83" si="17">IF(AZ72=4,G72,0)</f>
        <v>0</v>
      </c>
      <c r="BE72" s="115">
        <f t="shared" ref="BE72:BE83" si="18">IF(AZ72=5,G72,0)</f>
        <v>0</v>
      </c>
      <c r="CZ72" s="115">
        <v>0</v>
      </c>
    </row>
    <row r="73" spans="1:104" x14ac:dyDescent="0.2">
      <c r="A73" s="174"/>
      <c r="B73" s="175"/>
      <c r="C73" s="170" t="s">
        <v>249</v>
      </c>
      <c r="D73" s="177"/>
      <c r="E73" s="172">
        <v>4.2</v>
      </c>
      <c r="F73" s="178"/>
      <c r="G73" s="179"/>
      <c r="O73" s="142"/>
    </row>
    <row r="74" spans="1:104" x14ac:dyDescent="0.2">
      <c r="A74" s="174">
        <v>34</v>
      </c>
      <c r="B74" s="175" t="s">
        <v>146</v>
      </c>
      <c r="C74" s="180" t="s">
        <v>147</v>
      </c>
      <c r="D74" s="177" t="s">
        <v>71</v>
      </c>
      <c r="E74" s="178">
        <v>1.56</v>
      </c>
      <c r="F74" s="178">
        <v>0</v>
      </c>
      <c r="G74" s="179">
        <f t="shared" si="13"/>
        <v>0</v>
      </c>
      <c r="O74" s="142">
        <v>2</v>
      </c>
      <c r="AA74" s="115">
        <v>12</v>
      </c>
      <c r="AB74" s="115">
        <v>0</v>
      </c>
      <c r="AC74" s="115">
        <v>34</v>
      </c>
      <c r="AZ74" s="115">
        <v>1</v>
      </c>
      <c r="BA74" s="115">
        <f t="shared" si="14"/>
        <v>0</v>
      </c>
      <c r="BB74" s="115">
        <f t="shared" si="15"/>
        <v>0</v>
      </c>
      <c r="BC74" s="115">
        <f t="shared" si="16"/>
        <v>0</v>
      </c>
      <c r="BD74" s="115">
        <f t="shared" si="17"/>
        <v>0</v>
      </c>
      <c r="BE74" s="115">
        <f t="shared" si="18"/>
        <v>0</v>
      </c>
      <c r="CZ74" s="115">
        <v>0</v>
      </c>
    </row>
    <row r="75" spans="1:104" x14ac:dyDescent="0.2">
      <c r="A75" s="174"/>
      <c r="B75" s="175"/>
      <c r="C75" s="170" t="s">
        <v>250</v>
      </c>
      <c r="D75" s="177"/>
      <c r="E75" s="172">
        <v>1.56</v>
      </c>
      <c r="F75" s="178"/>
      <c r="G75" s="179"/>
      <c r="O75" s="142"/>
    </row>
    <row r="76" spans="1:104" x14ac:dyDescent="0.2">
      <c r="A76" s="174">
        <v>35</v>
      </c>
      <c r="B76" s="175" t="s">
        <v>148</v>
      </c>
      <c r="C76" s="180" t="s">
        <v>149</v>
      </c>
      <c r="D76" s="177" t="s">
        <v>71</v>
      </c>
      <c r="E76" s="178">
        <v>2</v>
      </c>
      <c r="F76" s="178">
        <v>0</v>
      </c>
      <c r="G76" s="179">
        <f t="shared" si="13"/>
        <v>0</v>
      </c>
      <c r="O76" s="142">
        <v>2</v>
      </c>
      <c r="AA76" s="115">
        <v>12</v>
      </c>
      <c r="AB76" s="115">
        <v>0</v>
      </c>
      <c r="AC76" s="115">
        <v>35</v>
      </c>
      <c r="AZ76" s="115">
        <v>1</v>
      </c>
      <c r="BA76" s="115">
        <f t="shared" si="14"/>
        <v>0</v>
      </c>
      <c r="BB76" s="115">
        <f t="shared" si="15"/>
        <v>0</v>
      </c>
      <c r="BC76" s="115">
        <f t="shared" si="16"/>
        <v>0</v>
      </c>
      <c r="BD76" s="115">
        <f t="shared" si="17"/>
        <v>0</v>
      </c>
      <c r="BE76" s="115">
        <f t="shared" si="18"/>
        <v>0</v>
      </c>
      <c r="CZ76" s="115">
        <v>0</v>
      </c>
    </row>
    <row r="77" spans="1:104" x14ac:dyDescent="0.2">
      <c r="A77" s="174"/>
      <c r="B77" s="175"/>
      <c r="C77" s="170" t="s">
        <v>251</v>
      </c>
      <c r="D77" s="177"/>
      <c r="E77" s="172">
        <v>2</v>
      </c>
      <c r="F77" s="178"/>
      <c r="G77" s="179"/>
      <c r="O77" s="142"/>
    </row>
    <row r="78" spans="1:104" x14ac:dyDescent="0.2">
      <c r="A78" s="174">
        <v>36</v>
      </c>
      <c r="B78" s="175" t="s">
        <v>150</v>
      </c>
      <c r="C78" s="180" t="s">
        <v>151</v>
      </c>
      <c r="D78" s="177" t="s">
        <v>79</v>
      </c>
      <c r="E78" s="178">
        <v>9.19</v>
      </c>
      <c r="F78" s="178">
        <v>0</v>
      </c>
      <c r="G78" s="179">
        <f t="shared" si="13"/>
        <v>0</v>
      </c>
      <c r="O78" s="142">
        <v>2</v>
      </c>
      <c r="AA78" s="115">
        <v>12</v>
      </c>
      <c r="AB78" s="115">
        <v>0</v>
      </c>
      <c r="AC78" s="115">
        <v>36</v>
      </c>
      <c r="AZ78" s="115">
        <v>1</v>
      </c>
      <c r="BA78" s="115">
        <f t="shared" si="14"/>
        <v>0</v>
      </c>
      <c r="BB78" s="115">
        <f t="shared" si="15"/>
        <v>0</v>
      </c>
      <c r="BC78" s="115">
        <f t="shared" si="16"/>
        <v>0</v>
      </c>
      <c r="BD78" s="115">
        <f t="shared" si="17"/>
        <v>0</v>
      </c>
      <c r="BE78" s="115">
        <f t="shared" si="18"/>
        <v>0</v>
      </c>
      <c r="CZ78" s="115">
        <v>0</v>
      </c>
    </row>
    <row r="79" spans="1:104" x14ac:dyDescent="0.2">
      <c r="A79" s="174"/>
      <c r="B79" s="175"/>
      <c r="C79" s="170" t="s">
        <v>252</v>
      </c>
      <c r="D79" s="177"/>
      <c r="E79" s="172">
        <v>9.19</v>
      </c>
      <c r="F79" s="178"/>
      <c r="G79" s="179"/>
      <c r="O79" s="142"/>
    </row>
    <row r="80" spans="1:104" x14ac:dyDescent="0.2">
      <c r="A80" s="174">
        <v>37</v>
      </c>
      <c r="B80" s="175" t="s">
        <v>152</v>
      </c>
      <c r="C80" s="180" t="s">
        <v>248</v>
      </c>
      <c r="D80" s="177" t="s">
        <v>79</v>
      </c>
      <c r="E80" s="178">
        <v>5.74</v>
      </c>
      <c r="F80" s="178">
        <v>0</v>
      </c>
      <c r="G80" s="179">
        <f t="shared" si="13"/>
        <v>0</v>
      </c>
      <c r="O80" s="142">
        <v>2</v>
      </c>
      <c r="AA80" s="115">
        <v>12</v>
      </c>
      <c r="AB80" s="115">
        <v>0</v>
      </c>
      <c r="AC80" s="115">
        <v>37</v>
      </c>
      <c r="AZ80" s="115">
        <v>1</v>
      </c>
      <c r="BA80" s="115">
        <f t="shared" si="14"/>
        <v>0</v>
      </c>
      <c r="BB80" s="115">
        <f t="shared" si="15"/>
        <v>0</v>
      </c>
      <c r="BC80" s="115">
        <f t="shared" si="16"/>
        <v>0</v>
      </c>
      <c r="BD80" s="115">
        <f t="shared" si="17"/>
        <v>0</v>
      </c>
      <c r="BE80" s="115">
        <f t="shared" si="18"/>
        <v>0</v>
      </c>
      <c r="CZ80" s="115">
        <v>1.67</v>
      </c>
    </row>
    <row r="81" spans="1:104" x14ac:dyDescent="0.2">
      <c r="A81" s="174"/>
      <c r="B81" s="175"/>
      <c r="C81" s="170" t="s">
        <v>253</v>
      </c>
      <c r="D81" s="177"/>
      <c r="E81" s="172">
        <v>5.74</v>
      </c>
      <c r="F81" s="178"/>
      <c r="G81" s="179"/>
      <c r="O81" s="142"/>
    </row>
    <row r="82" spans="1:104" ht="22.5" x14ac:dyDescent="0.2">
      <c r="A82" s="174">
        <v>38</v>
      </c>
      <c r="B82" s="175" t="s">
        <v>153</v>
      </c>
      <c r="C82" s="180" t="s">
        <v>268</v>
      </c>
      <c r="D82" s="177" t="s">
        <v>76</v>
      </c>
      <c r="E82" s="178">
        <v>12.31</v>
      </c>
      <c r="F82" s="178">
        <v>0</v>
      </c>
      <c r="G82" s="179">
        <f t="shared" ref="G82" si="19">E82*F82</f>
        <v>0</v>
      </c>
      <c r="O82" s="142"/>
    </row>
    <row r="83" spans="1:104" x14ac:dyDescent="0.2">
      <c r="A83" s="174"/>
      <c r="B83" s="175"/>
      <c r="C83" s="170" t="s">
        <v>254</v>
      </c>
      <c r="D83" s="177"/>
      <c r="E83" s="172">
        <v>12.31</v>
      </c>
      <c r="F83" s="178"/>
      <c r="G83" s="179"/>
      <c r="O83" s="142">
        <v>2</v>
      </c>
      <c r="AA83" s="115">
        <v>12</v>
      </c>
      <c r="AB83" s="115">
        <v>0</v>
      </c>
      <c r="AC83" s="115">
        <v>38</v>
      </c>
      <c r="AZ83" s="115">
        <v>1</v>
      </c>
      <c r="BA83" s="115">
        <f t="shared" si="14"/>
        <v>0</v>
      </c>
      <c r="BB83" s="115">
        <f t="shared" si="15"/>
        <v>0</v>
      </c>
      <c r="BC83" s="115">
        <f t="shared" si="16"/>
        <v>0</v>
      </c>
      <c r="BD83" s="115">
        <f t="shared" si="17"/>
        <v>0</v>
      </c>
      <c r="BE83" s="115">
        <f t="shared" si="18"/>
        <v>0</v>
      </c>
      <c r="CZ83" s="115">
        <v>0.43780000000000002</v>
      </c>
    </row>
    <row r="84" spans="1:104" x14ac:dyDescent="0.2">
      <c r="A84" s="149"/>
      <c r="B84" s="150" t="s">
        <v>67</v>
      </c>
      <c r="C84" s="151" t="str">
        <f>CONCATENATE(B71," ",C71)</f>
        <v>1a Zemní práce, SLP rozvody</v>
      </c>
      <c r="D84" s="149"/>
      <c r="E84" s="152"/>
      <c r="F84" s="152"/>
      <c r="G84" s="153">
        <f>SUM(G71:G83)</f>
        <v>0</v>
      </c>
      <c r="O84" s="142">
        <v>4</v>
      </c>
      <c r="BA84" s="154">
        <f>SUM(BA71:BA83)</f>
        <v>0</v>
      </c>
      <c r="BB84" s="154">
        <f>SUM(BB71:BB83)</f>
        <v>0</v>
      </c>
      <c r="BC84" s="154">
        <f>SUM(BC71:BC83)</f>
        <v>0</v>
      </c>
      <c r="BD84" s="154">
        <f>SUM(BD71:BD83)</f>
        <v>0</v>
      </c>
      <c r="BE84" s="154">
        <f>SUM(BE71:BE83)</f>
        <v>0</v>
      </c>
    </row>
    <row r="85" spans="1:104" x14ac:dyDescent="0.2">
      <c r="A85" s="135" t="s">
        <v>64</v>
      </c>
      <c r="B85" s="136" t="s">
        <v>154</v>
      </c>
      <c r="C85" s="137" t="s">
        <v>155</v>
      </c>
      <c r="D85" s="138"/>
      <c r="E85" s="139"/>
      <c r="F85" s="139"/>
      <c r="G85" s="140"/>
      <c r="H85" s="141"/>
      <c r="I85" s="141"/>
      <c r="O85" s="142">
        <v>1</v>
      </c>
    </row>
    <row r="86" spans="1:104" x14ac:dyDescent="0.2">
      <c r="A86" s="174">
        <v>39</v>
      </c>
      <c r="B86" s="175" t="s">
        <v>150</v>
      </c>
      <c r="C86" s="180" t="s">
        <v>151</v>
      </c>
      <c r="D86" s="177" t="s">
        <v>79</v>
      </c>
      <c r="E86" s="178">
        <v>9.1199999999999992</v>
      </c>
      <c r="F86" s="178">
        <v>0</v>
      </c>
      <c r="G86" s="179">
        <f>E86*F86</f>
        <v>0</v>
      </c>
      <c r="O86" s="142">
        <v>2</v>
      </c>
      <c r="AA86" s="115">
        <v>12</v>
      </c>
      <c r="AB86" s="115">
        <v>0</v>
      </c>
      <c r="AC86" s="115">
        <v>39</v>
      </c>
      <c r="AZ86" s="115">
        <v>1</v>
      </c>
      <c r="BA86" s="115">
        <f>IF(AZ86=1,G86,0)</f>
        <v>0</v>
      </c>
      <c r="BB86" s="115">
        <f>IF(AZ86=2,G86,0)</f>
        <v>0</v>
      </c>
      <c r="BC86" s="115">
        <f>IF(AZ86=3,G86,0)</f>
        <v>0</v>
      </c>
      <c r="BD86" s="115">
        <f>IF(AZ86=4,G86,0)</f>
        <v>0</v>
      </c>
      <c r="BE86" s="115">
        <f>IF(AZ86=5,G86,0)</f>
        <v>0</v>
      </c>
      <c r="CZ86" s="115">
        <v>0</v>
      </c>
    </row>
    <row r="87" spans="1:104" x14ac:dyDescent="0.2">
      <c r="A87" s="174"/>
      <c r="B87" s="175"/>
      <c r="C87" s="170" t="s">
        <v>265</v>
      </c>
      <c r="D87" s="177"/>
      <c r="E87" s="172">
        <v>9.1199999999999992</v>
      </c>
      <c r="F87" s="178"/>
      <c r="G87" s="179"/>
      <c r="O87" s="142"/>
    </row>
    <row r="88" spans="1:104" x14ac:dyDescent="0.2">
      <c r="A88" s="174">
        <v>40</v>
      </c>
      <c r="B88" s="175" t="s">
        <v>156</v>
      </c>
      <c r="C88" s="180" t="s">
        <v>157</v>
      </c>
      <c r="D88" s="177" t="s">
        <v>79</v>
      </c>
      <c r="E88" s="178">
        <v>6.07</v>
      </c>
      <c r="F88" s="178">
        <v>0</v>
      </c>
      <c r="G88" s="179">
        <f>E88*F88</f>
        <v>0</v>
      </c>
      <c r="O88" s="142">
        <v>2</v>
      </c>
      <c r="AA88" s="115">
        <v>12</v>
      </c>
      <c r="AB88" s="115">
        <v>0</v>
      </c>
      <c r="AC88" s="115">
        <v>40</v>
      </c>
      <c r="AZ88" s="115">
        <v>1</v>
      </c>
      <c r="BA88" s="115">
        <f>IF(AZ88=1,G88,0)</f>
        <v>0</v>
      </c>
      <c r="BB88" s="115">
        <f>IF(AZ88=2,G88,0)</f>
        <v>0</v>
      </c>
      <c r="BC88" s="115">
        <f>IF(AZ88=3,G88,0)</f>
        <v>0</v>
      </c>
      <c r="BD88" s="115">
        <f>IF(AZ88=4,G88,0)</f>
        <v>0</v>
      </c>
      <c r="BE88" s="115">
        <f>IF(AZ88=5,G88,0)</f>
        <v>0</v>
      </c>
      <c r="CZ88" s="115">
        <v>0</v>
      </c>
    </row>
    <row r="89" spans="1:104" x14ac:dyDescent="0.2">
      <c r="A89" s="174"/>
      <c r="B89" s="175"/>
      <c r="C89" s="170" t="s">
        <v>266</v>
      </c>
      <c r="D89" s="177"/>
      <c r="E89" s="172">
        <v>6.07</v>
      </c>
      <c r="F89" s="178"/>
      <c r="G89" s="179"/>
      <c r="O89" s="142"/>
    </row>
    <row r="90" spans="1:104" ht="22.5" x14ac:dyDescent="0.2">
      <c r="A90" s="174">
        <v>41</v>
      </c>
      <c r="B90" s="175" t="s">
        <v>158</v>
      </c>
      <c r="C90" s="180" t="s">
        <v>159</v>
      </c>
      <c r="D90" s="177" t="s">
        <v>79</v>
      </c>
      <c r="E90" s="178">
        <v>3.05</v>
      </c>
      <c r="F90" s="178">
        <v>0</v>
      </c>
      <c r="G90" s="179">
        <f>E90*F90</f>
        <v>0</v>
      </c>
      <c r="O90" s="142">
        <v>2</v>
      </c>
      <c r="AA90" s="115">
        <v>12</v>
      </c>
      <c r="AB90" s="115">
        <v>0</v>
      </c>
      <c r="AC90" s="115">
        <v>41</v>
      </c>
      <c r="AZ90" s="115">
        <v>1</v>
      </c>
      <c r="BA90" s="115">
        <f>IF(AZ90=1,G90,0)</f>
        <v>0</v>
      </c>
      <c r="BB90" s="115">
        <f>IF(AZ90=2,G90,0)</f>
        <v>0</v>
      </c>
      <c r="BC90" s="115">
        <f>IF(AZ90=3,G90,0)</f>
        <v>0</v>
      </c>
      <c r="BD90" s="115">
        <f>IF(AZ90=4,G90,0)</f>
        <v>0</v>
      </c>
      <c r="BE90" s="115">
        <f>IF(AZ90=5,G90,0)</f>
        <v>0</v>
      </c>
      <c r="CZ90" s="115">
        <v>1.67</v>
      </c>
    </row>
    <row r="91" spans="1:104" x14ac:dyDescent="0.2">
      <c r="A91" s="174"/>
      <c r="B91" s="175"/>
      <c r="C91" s="170" t="s">
        <v>267</v>
      </c>
      <c r="D91" s="177"/>
      <c r="E91" s="172">
        <v>3.05</v>
      </c>
      <c r="F91" s="178"/>
      <c r="G91" s="179"/>
      <c r="O91" s="142"/>
    </row>
    <row r="92" spans="1:104" ht="22.5" x14ac:dyDescent="0.2">
      <c r="A92" s="174">
        <v>42</v>
      </c>
      <c r="B92" s="175" t="s">
        <v>160</v>
      </c>
      <c r="C92" s="180" t="s">
        <v>161</v>
      </c>
      <c r="D92" s="177" t="s">
        <v>76</v>
      </c>
      <c r="E92" s="178">
        <v>34</v>
      </c>
      <c r="F92" s="178">
        <v>0</v>
      </c>
      <c r="G92" s="179">
        <f>E92*F92</f>
        <v>0</v>
      </c>
      <c r="O92" s="142">
        <v>2</v>
      </c>
      <c r="AA92" s="115">
        <v>12</v>
      </c>
      <c r="AB92" s="115">
        <v>0</v>
      </c>
      <c r="AC92" s="115">
        <v>42</v>
      </c>
      <c r="AZ92" s="115">
        <v>1</v>
      </c>
      <c r="BA92" s="115">
        <f>IF(AZ92=1,G92,0)</f>
        <v>0</v>
      </c>
      <c r="BB92" s="115">
        <f>IF(AZ92=2,G92,0)</f>
        <v>0</v>
      </c>
      <c r="BC92" s="115">
        <f>IF(AZ92=3,G92,0)</f>
        <v>0</v>
      </c>
      <c r="BD92" s="115">
        <f>IF(AZ92=4,G92,0)</f>
        <v>0</v>
      </c>
      <c r="BE92" s="115">
        <f>IF(AZ92=5,G92,0)</f>
        <v>0</v>
      </c>
      <c r="CZ92" s="115">
        <v>0.43568000000000001</v>
      </c>
    </row>
    <row r="93" spans="1:104" x14ac:dyDescent="0.2">
      <c r="A93" s="149"/>
      <c r="B93" s="150" t="s">
        <v>67</v>
      </c>
      <c r="C93" s="151" t="str">
        <f>CONCATENATE(B85," ",C85)</f>
        <v>1b Zemní práce VO (veřejné osvětlení parkoviště)</v>
      </c>
      <c r="D93" s="149"/>
      <c r="E93" s="152"/>
      <c r="F93" s="152"/>
      <c r="G93" s="153">
        <f>SUM(G85:G92)</f>
        <v>0</v>
      </c>
      <c r="O93" s="142">
        <v>4</v>
      </c>
      <c r="BA93" s="154">
        <f>SUM(BA85:BA92)</f>
        <v>0</v>
      </c>
      <c r="BB93" s="154">
        <f>SUM(BB85:BB92)</f>
        <v>0</v>
      </c>
      <c r="BC93" s="154">
        <f>SUM(BC85:BC92)</f>
        <v>0</v>
      </c>
      <c r="BD93" s="154">
        <f>SUM(BD85:BD92)</f>
        <v>0</v>
      </c>
      <c r="BE93" s="154">
        <f>SUM(BE85:BE92)</f>
        <v>0</v>
      </c>
    </row>
    <row r="94" spans="1:104" x14ac:dyDescent="0.2">
      <c r="A94" s="135" t="s">
        <v>64</v>
      </c>
      <c r="B94" s="136" t="s">
        <v>162</v>
      </c>
      <c r="C94" s="137" t="s">
        <v>163</v>
      </c>
      <c r="D94" s="138"/>
      <c r="E94" s="139"/>
      <c r="F94" s="139"/>
      <c r="G94" s="140"/>
      <c r="H94" s="141"/>
      <c r="I94" s="141"/>
      <c r="O94" s="142">
        <v>1</v>
      </c>
    </row>
    <row r="95" spans="1:104" ht="22.5" x14ac:dyDescent="0.2">
      <c r="A95" s="174">
        <v>43</v>
      </c>
      <c r="B95" s="175" t="s">
        <v>164</v>
      </c>
      <c r="C95" s="180" t="s">
        <v>165</v>
      </c>
      <c r="D95" s="177" t="s">
        <v>79</v>
      </c>
      <c r="E95" s="178">
        <v>0.35</v>
      </c>
      <c r="F95" s="178">
        <v>0</v>
      </c>
      <c r="G95" s="179">
        <f>E95*F95</f>
        <v>0</v>
      </c>
      <c r="O95" s="142">
        <v>2</v>
      </c>
      <c r="AA95" s="115">
        <v>12</v>
      </c>
      <c r="AB95" s="115">
        <v>0</v>
      </c>
      <c r="AC95" s="115">
        <v>43</v>
      </c>
      <c r="AZ95" s="115">
        <v>1</v>
      </c>
      <c r="BA95" s="115">
        <f>IF(AZ95=1,G95,0)</f>
        <v>0</v>
      </c>
      <c r="BB95" s="115">
        <f>IF(AZ95=2,G95,0)</f>
        <v>0</v>
      </c>
      <c r="BC95" s="115">
        <f>IF(AZ95=3,G95,0)</f>
        <v>0</v>
      </c>
      <c r="BD95" s="115">
        <f>IF(AZ95=4,G95,0)</f>
        <v>0</v>
      </c>
      <c r="BE95" s="115">
        <f>IF(AZ95=5,G95,0)</f>
        <v>0</v>
      </c>
      <c r="CZ95" s="115">
        <v>2.0310999999999999</v>
      </c>
    </row>
    <row r="96" spans="1:104" ht="22.5" x14ac:dyDescent="0.2">
      <c r="A96" s="174">
        <v>44</v>
      </c>
      <c r="B96" s="175" t="s">
        <v>166</v>
      </c>
      <c r="C96" s="180" t="s">
        <v>167</v>
      </c>
      <c r="D96" s="177" t="s">
        <v>136</v>
      </c>
      <c r="E96" s="178">
        <v>1</v>
      </c>
      <c r="F96" s="178">
        <v>0</v>
      </c>
      <c r="G96" s="179">
        <f>E96*F96</f>
        <v>0</v>
      </c>
      <c r="O96" s="142">
        <v>2</v>
      </c>
      <c r="AA96" s="115">
        <v>12</v>
      </c>
      <c r="AB96" s="115">
        <v>0</v>
      </c>
      <c r="AC96" s="115">
        <v>44</v>
      </c>
      <c r="AZ96" s="115">
        <v>1</v>
      </c>
      <c r="BA96" s="115">
        <f>IF(AZ96=1,G96,0)</f>
        <v>0</v>
      </c>
      <c r="BB96" s="115">
        <f>IF(AZ96=2,G96,0)</f>
        <v>0</v>
      </c>
      <c r="BC96" s="115">
        <f>IF(AZ96=3,G96,0)</f>
        <v>0</v>
      </c>
      <c r="BD96" s="115">
        <f>IF(AZ96=4,G96,0)</f>
        <v>0</v>
      </c>
      <c r="BE96" s="115">
        <f>IF(AZ96=5,G96,0)</f>
        <v>0</v>
      </c>
      <c r="CZ96" s="115">
        <v>0.25</v>
      </c>
    </row>
    <row r="97" spans="1:104" x14ac:dyDescent="0.2">
      <c r="A97" s="174">
        <v>45</v>
      </c>
      <c r="B97" s="175" t="s">
        <v>168</v>
      </c>
      <c r="C97" s="180" t="s">
        <v>169</v>
      </c>
      <c r="D97" s="177" t="s">
        <v>66</v>
      </c>
      <c r="E97" s="178">
        <v>1</v>
      </c>
      <c r="F97" s="178">
        <v>0</v>
      </c>
      <c r="G97" s="179">
        <f>E97*F97</f>
        <v>0</v>
      </c>
      <c r="O97" s="142">
        <v>2</v>
      </c>
      <c r="AA97" s="115">
        <v>12</v>
      </c>
      <c r="AB97" s="115">
        <v>1</v>
      </c>
      <c r="AC97" s="115">
        <v>45</v>
      </c>
      <c r="AZ97" s="115">
        <v>1</v>
      </c>
      <c r="BA97" s="115">
        <f>IF(AZ97=1,G97,0)</f>
        <v>0</v>
      </c>
      <c r="BB97" s="115">
        <f>IF(AZ97=2,G97,0)</f>
        <v>0</v>
      </c>
      <c r="BC97" s="115">
        <f>IF(AZ97=3,G97,0)</f>
        <v>0</v>
      </c>
      <c r="BD97" s="115">
        <f>IF(AZ97=4,G97,0)</f>
        <v>0</v>
      </c>
      <c r="BE97" s="115">
        <f>IF(AZ97=5,G97,0)</f>
        <v>0</v>
      </c>
      <c r="CZ97" s="115">
        <v>4.7999999999999996E-3</v>
      </c>
    </row>
    <row r="98" spans="1:104" x14ac:dyDescent="0.2">
      <c r="A98" s="149"/>
      <c r="B98" s="150" t="s">
        <v>67</v>
      </c>
      <c r="C98" s="151" t="str">
        <f>CONCATENATE(B94," ",C94)</f>
        <v>3a Svislé a kompletní konstrukce, SLP rozvody</v>
      </c>
      <c r="D98" s="149"/>
      <c r="E98" s="152"/>
      <c r="F98" s="152"/>
      <c r="G98" s="153">
        <f>SUM(G94:G97)</f>
        <v>0</v>
      </c>
      <c r="O98" s="142">
        <v>4</v>
      </c>
      <c r="BA98" s="154">
        <f>SUM(BA94:BA97)</f>
        <v>0</v>
      </c>
      <c r="BB98" s="154">
        <f>SUM(BB94:BB97)</f>
        <v>0</v>
      </c>
      <c r="BC98" s="154">
        <f>SUM(BC94:BC97)</f>
        <v>0</v>
      </c>
      <c r="BD98" s="154">
        <f>SUM(BD94:BD97)</f>
        <v>0</v>
      </c>
      <c r="BE98" s="154">
        <f>SUM(BE94:BE97)</f>
        <v>0</v>
      </c>
    </row>
    <row r="99" spans="1:104" x14ac:dyDescent="0.2">
      <c r="A99" s="135" t="s">
        <v>64</v>
      </c>
      <c r="B99" s="136" t="s">
        <v>173</v>
      </c>
      <c r="C99" s="137" t="s">
        <v>174</v>
      </c>
      <c r="D99" s="138"/>
      <c r="E99" s="139"/>
      <c r="F99" s="139"/>
      <c r="G99" s="140"/>
      <c r="H99" s="141"/>
      <c r="I99" s="141"/>
      <c r="O99" s="142">
        <v>1</v>
      </c>
    </row>
    <row r="100" spans="1:104" ht="22.5" x14ac:dyDescent="0.2">
      <c r="A100" s="174">
        <v>46</v>
      </c>
      <c r="B100" s="175" t="s">
        <v>175</v>
      </c>
      <c r="C100" s="180" t="s">
        <v>176</v>
      </c>
      <c r="D100" s="177" t="s">
        <v>71</v>
      </c>
      <c r="E100" s="178">
        <v>1.56</v>
      </c>
      <c r="F100" s="178">
        <v>0</v>
      </c>
      <c r="G100" s="179">
        <f>E100*F100</f>
        <v>0</v>
      </c>
      <c r="O100" s="142">
        <v>2</v>
      </c>
      <c r="AA100" s="115">
        <v>12</v>
      </c>
      <c r="AB100" s="115">
        <v>0</v>
      </c>
      <c r="AC100" s="115">
        <v>48</v>
      </c>
      <c r="AZ100" s="115">
        <v>1</v>
      </c>
      <c r="BA100" s="115">
        <f>IF(AZ100=1,G100,0)</f>
        <v>0</v>
      </c>
      <c r="BB100" s="115">
        <f>IF(AZ100=2,G100,0)</f>
        <v>0</v>
      </c>
      <c r="BC100" s="115">
        <f>IF(AZ100=3,G100,0)</f>
        <v>0</v>
      </c>
      <c r="BD100" s="115">
        <f>IF(AZ100=4,G100,0)</f>
        <v>0</v>
      </c>
      <c r="BE100" s="115">
        <f>IF(AZ100=5,G100,0)</f>
        <v>0</v>
      </c>
      <c r="CZ100" s="115">
        <v>0.30302000000000001</v>
      </c>
    </row>
    <row r="101" spans="1:104" ht="22.5" x14ac:dyDescent="0.2">
      <c r="A101" s="174">
        <v>47</v>
      </c>
      <c r="B101" s="175" t="s">
        <v>177</v>
      </c>
      <c r="C101" s="180" t="s">
        <v>178</v>
      </c>
      <c r="D101" s="177" t="s">
        <v>71</v>
      </c>
      <c r="E101" s="178">
        <v>4.2</v>
      </c>
      <c r="F101" s="178">
        <v>0</v>
      </c>
      <c r="G101" s="179">
        <f>E101*F101</f>
        <v>0</v>
      </c>
      <c r="O101" s="142">
        <v>2</v>
      </c>
      <c r="AA101" s="115">
        <v>12</v>
      </c>
      <c r="AB101" s="115">
        <v>0</v>
      </c>
      <c r="AC101" s="115">
        <v>49</v>
      </c>
      <c r="AZ101" s="115">
        <v>1</v>
      </c>
      <c r="BA101" s="115">
        <f>IF(AZ101=1,G101,0)</f>
        <v>0</v>
      </c>
      <c r="BB101" s="115">
        <f>IF(AZ101=2,G101,0)</f>
        <v>0</v>
      </c>
      <c r="BC101" s="115">
        <f>IF(AZ101=3,G101,0)</f>
        <v>0</v>
      </c>
      <c r="BD101" s="115">
        <f>IF(AZ101=4,G101,0)</f>
        <v>0</v>
      </c>
      <c r="BE101" s="115">
        <f>IF(AZ101=5,G101,0)</f>
        <v>0</v>
      </c>
      <c r="CZ101" s="115">
        <v>0.11931</v>
      </c>
    </row>
    <row r="102" spans="1:104" x14ac:dyDescent="0.2">
      <c r="A102" s="174">
        <v>48</v>
      </c>
      <c r="B102" s="175" t="s">
        <v>179</v>
      </c>
      <c r="C102" s="180" t="s">
        <v>180</v>
      </c>
      <c r="D102" s="177" t="s">
        <v>71</v>
      </c>
      <c r="E102" s="178">
        <v>4.2</v>
      </c>
      <c r="F102" s="178">
        <v>0</v>
      </c>
      <c r="G102" s="179">
        <f>E102*F102</f>
        <v>0</v>
      </c>
      <c r="O102" s="142">
        <v>2</v>
      </c>
      <c r="AA102" s="115">
        <v>12</v>
      </c>
      <c r="AB102" s="115">
        <v>0</v>
      </c>
      <c r="AC102" s="115">
        <v>50</v>
      </c>
      <c r="AZ102" s="115">
        <v>1</v>
      </c>
      <c r="BA102" s="115">
        <f>IF(AZ102=1,G102,0)</f>
        <v>0</v>
      </c>
      <c r="BB102" s="115">
        <f>IF(AZ102=2,G102,0)</f>
        <v>0</v>
      </c>
      <c r="BC102" s="115">
        <f>IF(AZ102=3,G102,0)</f>
        <v>0</v>
      </c>
      <c r="BD102" s="115">
        <f>IF(AZ102=4,G102,0)</f>
        <v>0</v>
      </c>
      <c r="BE102" s="115">
        <f>IF(AZ102=5,G102,0)</f>
        <v>0</v>
      </c>
      <c r="CZ102" s="115">
        <v>0</v>
      </c>
    </row>
    <row r="103" spans="1:104" x14ac:dyDescent="0.2">
      <c r="A103" s="149"/>
      <c r="B103" s="150" t="s">
        <v>67</v>
      </c>
      <c r="C103" s="151" t="str">
        <f>CONCATENATE(B99," ",C99)</f>
        <v>5a Komunikace, SLP rozvody</v>
      </c>
      <c r="D103" s="149"/>
      <c r="E103" s="152"/>
      <c r="F103" s="152"/>
      <c r="G103" s="153">
        <f>SUM(G99:G102)</f>
        <v>0</v>
      </c>
      <c r="O103" s="142">
        <v>4</v>
      </c>
      <c r="BA103" s="154">
        <f>SUM(BA99:BA102)</f>
        <v>0</v>
      </c>
      <c r="BB103" s="154">
        <f>SUM(BB99:BB102)</f>
        <v>0</v>
      </c>
      <c r="BC103" s="154">
        <f>SUM(BC99:BC102)</f>
        <v>0</v>
      </c>
      <c r="BD103" s="154">
        <f>SUM(BD99:BD102)</f>
        <v>0</v>
      </c>
      <c r="BE103" s="154">
        <f>SUM(BE99:BE102)</f>
        <v>0</v>
      </c>
    </row>
    <row r="104" spans="1:104" x14ac:dyDescent="0.2">
      <c r="A104" s="135" t="s">
        <v>64</v>
      </c>
      <c r="B104" s="136" t="s">
        <v>181</v>
      </c>
      <c r="C104" s="137" t="s">
        <v>182</v>
      </c>
      <c r="D104" s="138"/>
      <c r="E104" s="139"/>
      <c r="F104" s="139"/>
      <c r="G104" s="140"/>
      <c r="H104" s="141"/>
      <c r="I104" s="141"/>
      <c r="O104" s="142">
        <v>1</v>
      </c>
    </row>
    <row r="105" spans="1:104" ht="22.5" x14ac:dyDescent="0.2">
      <c r="A105" s="143">
        <v>49</v>
      </c>
      <c r="B105" s="175" t="s">
        <v>183</v>
      </c>
      <c r="C105" s="180" t="s">
        <v>184</v>
      </c>
      <c r="D105" s="177" t="s">
        <v>98</v>
      </c>
      <c r="E105" s="178">
        <v>2.5</v>
      </c>
      <c r="F105" s="178">
        <v>0</v>
      </c>
      <c r="G105" s="179">
        <f>E105*F105</f>
        <v>0</v>
      </c>
      <c r="O105" s="142">
        <v>2</v>
      </c>
      <c r="AA105" s="115">
        <v>12</v>
      </c>
      <c r="AB105" s="115">
        <v>0</v>
      </c>
      <c r="AC105" s="115">
        <v>51</v>
      </c>
      <c r="AZ105" s="115">
        <v>1</v>
      </c>
      <c r="BA105" s="115">
        <f>IF(AZ105=1,G105,0)</f>
        <v>0</v>
      </c>
      <c r="BB105" s="115">
        <f>IF(AZ105=2,G105,0)</f>
        <v>0</v>
      </c>
      <c r="BC105" s="115">
        <f>IF(AZ105=3,G105,0)</f>
        <v>0</v>
      </c>
      <c r="BD105" s="115">
        <f>IF(AZ105=4,G105,0)</f>
        <v>0</v>
      </c>
      <c r="BE105" s="115">
        <f>IF(AZ105=5,G105,0)</f>
        <v>0</v>
      </c>
      <c r="CZ105" s="115">
        <v>2.5000000000000001E-3</v>
      </c>
    </row>
    <row r="106" spans="1:104" x14ac:dyDescent="0.2">
      <c r="A106" s="149"/>
      <c r="B106" s="150" t="s">
        <v>67</v>
      </c>
      <c r="C106" s="151" t="str">
        <f>CONCATENATE(B104," ",C104)</f>
        <v>767a Konstr.zámečnické, SLP rozvody</v>
      </c>
      <c r="D106" s="149"/>
      <c r="E106" s="152"/>
      <c r="F106" s="152"/>
      <c r="G106" s="153">
        <f>SUM(G104:G105)</f>
        <v>0</v>
      </c>
      <c r="O106" s="142">
        <v>4</v>
      </c>
      <c r="BA106" s="154">
        <f>SUM(BA104:BA105)</f>
        <v>0</v>
      </c>
      <c r="BB106" s="154">
        <f>SUM(BB104:BB105)</f>
        <v>0</v>
      </c>
      <c r="BC106" s="154">
        <f>SUM(BC104:BC105)</f>
        <v>0</v>
      </c>
      <c r="BD106" s="154">
        <f>SUM(BD104:BD105)</f>
        <v>0</v>
      </c>
      <c r="BE106" s="154">
        <f>SUM(BE104:BE105)</f>
        <v>0</v>
      </c>
    </row>
    <row r="107" spans="1:104" x14ac:dyDescent="0.2">
      <c r="A107" s="135" t="s">
        <v>64</v>
      </c>
      <c r="B107" s="136" t="s">
        <v>185</v>
      </c>
      <c r="C107" s="137" t="s">
        <v>186</v>
      </c>
      <c r="D107" s="138"/>
      <c r="E107" s="139"/>
      <c r="F107" s="139"/>
      <c r="G107" s="140"/>
      <c r="H107" s="141"/>
      <c r="I107" s="141"/>
      <c r="O107" s="142">
        <v>1</v>
      </c>
    </row>
    <row r="108" spans="1:104" x14ac:dyDescent="0.2">
      <c r="A108" s="174">
        <v>50</v>
      </c>
      <c r="B108" s="175" t="s">
        <v>187</v>
      </c>
      <c r="C108" s="180" t="s">
        <v>188</v>
      </c>
      <c r="D108" s="177" t="s">
        <v>79</v>
      </c>
      <c r="E108" s="178">
        <v>0.3</v>
      </c>
      <c r="F108" s="178">
        <v>0</v>
      </c>
      <c r="G108" s="179">
        <f t="shared" ref="G108:G114" si="20">E108*F108</f>
        <v>0</v>
      </c>
      <c r="O108" s="142">
        <v>2</v>
      </c>
      <c r="AA108" s="115">
        <v>12</v>
      </c>
      <c r="AB108" s="115">
        <v>0</v>
      </c>
      <c r="AC108" s="115">
        <v>52</v>
      </c>
      <c r="AZ108" s="115">
        <v>1</v>
      </c>
      <c r="BA108" s="115">
        <f t="shared" ref="BA108:BA116" si="21">IF(AZ108=1,G108,0)</f>
        <v>0</v>
      </c>
      <c r="BB108" s="115">
        <f t="shared" ref="BB108:BB116" si="22">IF(AZ108=2,G108,0)</f>
        <v>0</v>
      </c>
      <c r="BC108" s="115">
        <f t="shared" ref="BC108:BC116" si="23">IF(AZ108=3,G108,0)</f>
        <v>0</v>
      </c>
      <c r="BD108" s="115">
        <f t="shared" ref="BD108:BD116" si="24">IF(AZ108=4,G108,0)</f>
        <v>0</v>
      </c>
      <c r="BE108" s="115">
        <f t="shared" ref="BE108:BE116" si="25">IF(AZ108=5,G108,0)</f>
        <v>0</v>
      </c>
      <c r="CZ108" s="115">
        <v>0</v>
      </c>
    </row>
    <row r="109" spans="1:104" ht="22.5" x14ac:dyDescent="0.2">
      <c r="A109" s="174">
        <v>51</v>
      </c>
      <c r="B109" s="175" t="s">
        <v>189</v>
      </c>
      <c r="C109" s="180" t="s">
        <v>190</v>
      </c>
      <c r="D109" s="177" t="s">
        <v>79</v>
      </c>
      <c r="E109" s="178">
        <v>0.35</v>
      </c>
      <c r="F109" s="178">
        <v>0</v>
      </c>
      <c r="G109" s="179">
        <f t="shared" si="20"/>
        <v>0</v>
      </c>
      <c r="O109" s="142">
        <v>2</v>
      </c>
      <c r="AA109" s="115">
        <v>12</v>
      </c>
      <c r="AB109" s="115">
        <v>0</v>
      </c>
      <c r="AC109" s="115">
        <v>53</v>
      </c>
      <c r="AZ109" s="115">
        <v>1</v>
      </c>
      <c r="BA109" s="115">
        <f t="shared" si="21"/>
        <v>0</v>
      </c>
      <c r="BB109" s="115">
        <f t="shared" si="22"/>
        <v>0</v>
      </c>
      <c r="BC109" s="115">
        <f t="shared" si="23"/>
        <v>0</v>
      </c>
      <c r="BD109" s="115">
        <f t="shared" si="24"/>
        <v>0</v>
      </c>
      <c r="BE109" s="115">
        <f t="shared" si="25"/>
        <v>0</v>
      </c>
      <c r="CZ109" s="115">
        <v>1.2800000000000001E-3</v>
      </c>
    </row>
    <row r="110" spans="1:104" x14ac:dyDescent="0.2">
      <c r="A110" s="174"/>
      <c r="B110" s="175"/>
      <c r="C110" s="170" t="s">
        <v>255</v>
      </c>
      <c r="D110" s="177"/>
      <c r="E110" s="172">
        <v>0.35</v>
      </c>
      <c r="F110" s="178"/>
      <c r="G110" s="179"/>
      <c r="O110" s="142"/>
    </row>
    <row r="111" spans="1:104" ht="22.5" x14ac:dyDescent="0.2">
      <c r="A111" s="174">
        <v>52</v>
      </c>
      <c r="B111" s="175" t="s">
        <v>191</v>
      </c>
      <c r="C111" s="180" t="s">
        <v>192</v>
      </c>
      <c r="D111" s="177" t="s">
        <v>76</v>
      </c>
      <c r="E111" s="178">
        <v>2.7</v>
      </c>
      <c r="F111" s="178">
        <v>0</v>
      </c>
      <c r="G111" s="179">
        <f t="shared" si="20"/>
        <v>0</v>
      </c>
      <c r="O111" s="142">
        <v>2</v>
      </c>
      <c r="AA111" s="115">
        <v>12</v>
      </c>
      <c r="AB111" s="115">
        <v>0</v>
      </c>
      <c r="AC111" s="115">
        <v>54</v>
      </c>
      <c r="AZ111" s="115">
        <v>1</v>
      </c>
      <c r="BA111" s="115">
        <f t="shared" si="21"/>
        <v>0</v>
      </c>
      <c r="BB111" s="115">
        <f t="shared" si="22"/>
        <v>0</v>
      </c>
      <c r="BC111" s="115">
        <f t="shared" si="23"/>
        <v>0</v>
      </c>
      <c r="BD111" s="115">
        <f t="shared" si="24"/>
        <v>0</v>
      </c>
      <c r="BE111" s="115">
        <f t="shared" si="25"/>
        <v>0</v>
      </c>
      <c r="CZ111" s="115">
        <v>0</v>
      </c>
    </row>
    <row r="112" spans="1:104" x14ac:dyDescent="0.2">
      <c r="A112" s="174"/>
      <c r="B112" s="175"/>
      <c r="C112" s="170" t="s">
        <v>257</v>
      </c>
      <c r="D112" s="177"/>
      <c r="E112" s="173">
        <v>2.7</v>
      </c>
      <c r="F112" s="178"/>
      <c r="G112" s="179"/>
      <c r="O112" s="142"/>
    </row>
    <row r="113" spans="1:104" ht="22.5" x14ac:dyDescent="0.2">
      <c r="A113" s="174">
        <v>53</v>
      </c>
      <c r="B113" s="175" t="s">
        <v>193</v>
      </c>
      <c r="C113" s="180" t="s">
        <v>194</v>
      </c>
      <c r="D113" s="177" t="s">
        <v>136</v>
      </c>
      <c r="E113" s="178">
        <v>1</v>
      </c>
      <c r="F113" s="178">
        <v>0</v>
      </c>
      <c r="G113" s="179">
        <f t="shared" si="20"/>
        <v>0</v>
      </c>
      <c r="O113" s="142">
        <v>2</v>
      </c>
      <c r="AA113" s="115">
        <v>12</v>
      </c>
      <c r="AB113" s="115">
        <v>0</v>
      </c>
      <c r="AC113" s="115">
        <v>55</v>
      </c>
      <c r="AZ113" s="115">
        <v>1</v>
      </c>
      <c r="BA113" s="115">
        <f t="shared" si="21"/>
        <v>0</v>
      </c>
      <c r="BB113" s="115">
        <f t="shared" si="22"/>
        <v>0</v>
      </c>
      <c r="BC113" s="115">
        <f t="shared" si="23"/>
        <v>0</v>
      </c>
      <c r="BD113" s="115">
        <f t="shared" si="24"/>
        <v>0</v>
      </c>
      <c r="BE113" s="115">
        <f t="shared" si="25"/>
        <v>0</v>
      </c>
      <c r="CZ113" s="115">
        <v>4.8999999999999998E-4</v>
      </c>
    </row>
    <row r="114" spans="1:104" ht="22.5" x14ac:dyDescent="0.2">
      <c r="A114" s="174">
        <v>54</v>
      </c>
      <c r="B114" s="175" t="s">
        <v>195</v>
      </c>
      <c r="C114" s="180" t="s">
        <v>196</v>
      </c>
      <c r="D114" s="177" t="s">
        <v>136</v>
      </c>
      <c r="E114" s="178">
        <v>1</v>
      </c>
      <c r="F114" s="178">
        <v>0</v>
      </c>
      <c r="G114" s="179">
        <f t="shared" si="20"/>
        <v>0</v>
      </c>
      <c r="O114" s="142">
        <v>2</v>
      </c>
      <c r="AA114" s="115">
        <v>12</v>
      </c>
      <c r="AB114" s="115">
        <v>1</v>
      </c>
      <c r="AC114" s="115">
        <v>56</v>
      </c>
      <c r="AZ114" s="115">
        <v>1</v>
      </c>
      <c r="BA114" s="115">
        <f t="shared" si="21"/>
        <v>0</v>
      </c>
      <c r="BB114" s="115">
        <f t="shared" si="22"/>
        <v>0</v>
      </c>
      <c r="BC114" s="115">
        <f t="shared" si="23"/>
        <v>0</v>
      </c>
      <c r="BD114" s="115">
        <f t="shared" si="24"/>
        <v>0</v>
      </c>
      <c r="BE114" s="115">
        <f t="shared" si="25"/>
        <v>0</v>
      </c>
      <c r="CZ114" s="115">
        <v>2.1000000000000001E-4</v>
      </c>
    </row>
    <row r="115" spans="1:104" ht="22.5" x14ac:dyDescent="0.2">
      <c r="A115" s="174">
        <v>55</v>
      </c>
      <c r="B115" s="175" t="s">
        <v>197</v>
      </c>
      <c r="C115" s="180" t="s">
        <v>198</v>
      </c>
      <c r="D115" s="177" t="s">
        <v>76</v>
      </c>
      <c r="E115" s="178">
        <v>1.3</v>
      </c>
      <c r="F115" s="178">
        <v>0</v>
      </c>
      <c r="G115" s="179">
        <f t="shared" ref="G115" si="26">E115*F115</f>
        <v>0</v>
      </c>
      <c r="O115" s="142"/>
    </row>
    <row r="116" spans="1:104" x14ac:dyDescent="0.2">
      <c r="A116" s="174"/>
      <c r="B116" s="175"/>
      <c r="C116" s="170" t="s">
        <v>256</v>
      </c>
      <c r="D116" s="177"/>
      <c r="E116" s="172">
        <v>1.3</v>
      </c>
      <c r="F116" s="178"/>
      <c r="G116" s="179"/>
      <c r="O116" s="142">
        <v>2</v>
      </c>
      <c r="AA116" s="115">
        <v>12</v>
      </c>
      <c r="AB116" s="115">
        <v>0</v>
      </c>
      <c r="AC116" s="115">
        <v>57</v>
      </c>
      <c r="AZ116" s="115">
        <v>1</v>
      </c>
      <c r="BA116" s="115">
        <f t="shared" si="21"/>
        <v>0</v>
      </c>
      <c r="BB116" s="115">
        <f t="shared" si="22"/>
        <v>0</v>
      </c>
      <c r="BC116" s="115">
        <f t="shared" si="23"/>
        <v>0</v>
      </c>
      <c r="BD116" s="115">
        <f t="shared" si="24"/>
        <v>0</v>
      </c>
      <c r="BE116" s="115">
        <f t="shared" si="25"/>
        <v>0</v>
      </c>
      <c r="CZ116" s="115">
        <v>4.8999999999999998E-4</v>
      </c>
    </row>
    <row r="117" spans="1:104" x14ac:dyDescent="0.2">
      <c r="A117" s="149"/>
      <c r="B117" s="150" t="s">
        <v>67</v>
      </c>
      <c r="C117" s="151" t="str">
        <f>CONCATENATE(B107," ",C107)</f>
        <v>96a Bourání konstrukcí, SLP rozvody</v>
      </c>
      <c r="D117" s="149"/>
      <c r="E117" s="152"/>
      <c r="F117" s="152"/>
      <c r="G117" s="153">
        <f>SUM(G107:G116)</f>
        <v>0</v>
      </c>
      <c r="O117" s="142">
        <v>4</v>
      </c>
      <c r="BA117" s="154">
        <f>SUM(BA107:BA116)</f>
        <v>0</v>
      </c>
      <c r="BB117" s="154">
        <f>SUM(BB107:BB116)</f>
        <v>0</v>
      </c>
      <c r="BC117" s="154">
        <f>SUM(BC107:BC116)</f>
        <v>0</v>
      </c>
      <c r="BD117" s="154">
        <f>SUM(BD107:BD116)</f>
        <v>0</v>
      </c>
      <c r="BE117" s="154">
        <f>SUM(BE107:BE116)</f>
        <v>0</v>
      </c>
    </row>
    <row r="118" spans="1:104" x14ac:dyDescent="0.2">
      <c r="A118" s="135" t="s">
        <v>64</v>
      </c>
      <c r="B118" s="136" t="s">
        <v>199</v>
      </c>
      <c r="C118" s="137" t="s">
        <v>200</v>
      </c>
      <c r="D118" s="138"/>
      <c r="E118" s="139"/>
      <c r="F118" s="139"/>
      <c r="G118" s="140"/>
      <c r="H118" s="141"/>
      <c r="I118" s="141"/>
      <c r="O118" s="142">
        <v>1</v>
      </c>
    </row>
    <row r="119" spans="1:104" ht="22.5" x14ac:dyDescent="0.2">
      <c r="A119" s="174">
        <v>56</v>
      </c>
      <c r="B119" s="175" t="s">
        <v>201</v>
      </c>
      <c r="C119" s="180" t="s">
        <v>286</v>
      </c>
      <c r="D119" s="177" t="s">
        <v>136</v>
      </c>
      <c r="E119" s="178">
        <v>1</v>
      </c>
      <c r="F119" s="178">
        <v>0</v>
      </c>
      <c r="G119" s="179">
        <f>E119*F119</f>
        <v>0</v>
      </c>
      <c r="O119" s="142">
        <v>2</v>
      </c>
      <c r="AA119" s="115">
        <v>12</v>
      </c>
      <c r="AB119" s="115">
        <v>0</v>
      </c>
      <c r="AC119" s="115">
        <v>58</v>
      </c>
      <c r="AZ119" s="115">
        <v>1</v>
      </c>
      <c r="BA119" s="115">
        <f>IF(AZ119=1,G119,0)</f>
        <v>0</v>
      </c>
      <c r="BB119" s="115">
        <f>IF(AZ119=2,G119,0)</f>
        <v>0</v>
      </c>
      <c r="BC119" s="115">
        <f>IF(AZ119=3,G119,0)</f>
        <v>0</v>
      </c>
      <c r="BD119" s="115">
        <f>IF(AZ119=4,G119,0)</f>
        <v>0</v>
      </c>
      <c r="BE119" s="115">
        <f>IF(AZ119=5,G119,0)</f>
        <v>0</v>
      </c>
      <c r="CZ119" s="115">
        <v>0</v>
      </c>
    </row>
    <row r="120" spans="1:104" ht="33.75" x14ac:dyDescent="0.2">
      <c r="A120" s="174">
        <v>57</v>
      </c>
      <c r="B120" s="175" t="s">
        <v>202</v>
      </c>
      <c r="C120" s="180" t="s">
        <v>289</v>
      </c>
      <c r="D120" s="177" t="s">
        <v>136</v>
      </c>
      <c r="E120" s="178">
        <v>1</v>
      </c>
      <c r="F120" s="178">
        <v>0</v>
      </c>
      <c r="G120" s="179">
        <f>E120*F120</f>
        <v>0</v>
      </c>
      <c r="O120" s="142">
        <v>2</v>
      </c>
      <c r="AA120" s="115">
        <v>12</v>
      </c>
      <c r="AB120" s="115">
        <v>1</v>
      </c>
      <c r="AC120" s="115">
        <v>59</v>
      </c>
      <c r="AZ120" s="115">
        <v>1</v>
      </c>
      <c r="BA120" s="115">
        <f>IF(AZ120=1,G120,0)</f>
        <v>0</v>
      </c>
      <c r="BB120" s="115">
        <f>IF(AZ120=2,G120,0)</f>
        <v>0</v>
      </c>
      <c r="BC120" s="115">
        <f>IF(AZ120=3,G120,0)</f>
        <v>0</v>
      </c>
      <c r="BD120" s="115">
        <f>IF(AZ120=4,G120,0)</f>
        <v>0</v>
      </c>
      <c r="BE120" s="115">
        <f>IF(AZ120=5,G120,0)</f>
        <v>0</v>
      </c>
      <c r="CZ120" s="115">
        <v>1.2500000000000001E-2</v>
      </c>
    </row>
    <row r="121" spans="1:104" ht="22.5" x14ac:dyDescent="0.2">
      <c r="A121" s="174">
        <v>58</v>
      </c>
      <c r="B121" s="175" t="s">
        <v>203</v>
      </c>
      <c r="C121" s="180" t="s">
        <v>204</v>
      </c>
      <c r="D121" s="177" t="s">
        <v>136</v>
      </c>
      <c r="E121" s="178">
        <v>1</v>
      </c>
      <c r="F121" s="178">
        <v>0</v>
      </c>
      <c r="G121" s="179">
        <f>E121*F121</f>
        <v>0</v>
      </c>
      <c r="O121" s="142">
        <v>2</v>
      </c>
      <c r="AA121" s="115">
        <v>12</v>
      </c>
      <c r="AB121" s="115">
        <v>0</v>
      </c>
      <c r="AC121" s="115">
        <v>60</v>
      </c>
      <c r="AZ121" s="115">
        <v>1</v>
      </c>
      <c r="BA121" s="115">
        <f>IF(AZ121=1,G121,0)</f>
        <v>0</v>
      </c>
      <c r="BB121" s="115">
        <f>IF(AZ121=2,G121,0)</f>
        <v>0</v>
      </c>
      <c r="BC121" s="115">
        <f>IF(AZ121=3,G121,0)</f>
        <v>0</v>
      </c>
      <c r="BD121" s="115">
        <f>IF(AZ121=4,G121,0)</f>
        <v>0</v>
      </c>
      <c r="BE121" s="115">
        <f>IF(AZ121=5,G121,0)</f>
        <v>0</v>
      </c>
      <c r="CZ121" s="115">
        <v>0</v>
      </c>
    </row>
    <row r="122" spans="1:104" ht="22.5" x14ac:dyDescent="0.2">
      <c r="A122" s="174">
        <v>59</v>
      </c>
      <c r="B122" s="175" t="s">
        <v>205</v>
      </c>
      <c r="C122" s="180" t="s">
        <v>206</v>
      </c>
      <c r="D122" s="177" t="s">
        <v>136</v>
      </c>
      <c r="E122" s="178">
        <v>1</v>
      </c>
      <c r="F122" s="178"/>
      <c r="G122" s="179">
        <f>E122*F122</f>
        <v>0</v>
      </c>
      <c r="O122" s="142">
        <v>2</v>
      </c>
      <c r="AA122" s="115">
        <v>12</v>
      </c>
      <c r="AB122" s="115">
        <v>1</v>
      </c>
      <c r="AC122" s="115">
        <v>61</v>
      </c>
      <c r="AZ122" s="115">
        <v>1</v>
      </c>
      <c r="BA122" s="115">
        <f>IF(AZ122=1,G122,0)</f>
        <v>0</v>
      </c>
      <c r="BB122" s="115">
        <f>IF(AZ122=2,G122,0)</f>
        <v>0</v>
      </c>
      <c r="BC122" s="115">
        <f>IF(AZ122=3,G122,0)</f>
        <v>0</v>
      </c>
      <c r="BD122" s="115">
        <f>IF(AZ122=4,G122,0)</f>
        <v>0</v>
      </c>
      <c r="BE122" s="115">
        <f>IF(AZ122=5,G122,0)</f>
        <v>0</v>
      </c>
      <c r="CZ122" s="115">
        <v>1.2500000000000001E-2</v>
      </c>
    </row>
    <row r="123" spans="1:104" ht="22.5" x14ac:dyDescent="0.2">
      <c r="A123" s="174">
        <v>60</v>
      </c>
      <c r="B123" s="175" t="s">
        <v>207</v>
      </c>
      <c r="C123" s="180" t="s">
        <v>208</v>
      </c>
      <c r="D123" s="177" t="s">
        <v>76</v>
      </c>
      <c r="E123" s="178">
        <v>35</v>
      </c>
      <c r="F123" s="178">
        <v>0</v>
      </c>
      <c r="G123" s="179">
        <f>E123*F123</f>
        <v>0</v>
      </c>
      <c r="O123" s="142"/>
    </row>
    <row r="124" spans="1:104" x14ac:dyDescent="0.2">
      <c r="A124" s="174"/>
      <c r="B124" s="175"/>
      <c r="C124" s="170" t="s">
        <v>258</v>
      </c>
      <c r="D124" s="177"/>
      <c r="E124" s="173">
        <v>35</v>
      </c>
      <c r="F124" s="178"/>
      <c r="G124" s="179"/>
      <c r="O124" s="142">
        <v>2</v>
      </c>
      <c r="AA124" s="115">
        <v>12</v>
      </c>
      <c r="AB124" s="115">
        <v>0</v>
      </c>
      <c r="AC124" s="115">
        <v>62</v>
      </c>
      <c r="AZ124" s="115">
        <v>1</v>
      </c>
      <c r="BA124" s="115">
        <f>IF(AZ124=1,G124,0)</f>
        <v>0</v>
      </c>
      <c r="BB124" s="115">
        <f>IF(AZ124=2,G124,0)</f>
        <v>0</v>
      </c>
      <c r="BC124" s="115">
        <f>IF(AZ124=3,G124,0)</f>
        <v>0</v>
      </c>
      <c r="BD124" s="115">
        <f>IF(AZ124=4,G124,0)</f>
        <v>0</v>
      </c>
      <c r="BE124" s="115">
        <f>IF(AZ124=5,G124,0)</f>
        <v>0</v>
      </c>
      <c r="CZ124" s="115">
        <v>1.7000000000000001E-4</v>
      </c>
    </row>
    <row r="125" spans="1:104" x14ac:dyDescent="0.2">
      <c r="A125" s="149"/>
      <c r="B125" s="150" t="s">
        <v>67</v>
      </c>
      <c r="C125" s="151" t="str">
        <f>CONCATENATE(B118," ",C118)</f>
        <v>M21a Elektromontáže, SLP rozvody</v>
      </c>
      <c r="D125" s="149"/>
      <c r="E125" s="152"/>
      <c r="F125" s="152"/>
      <c r="G125" s="153">
        <f>SUM(G118:G124)</f>
        <v>0</v>
      </c>
      <c r="O125" s="142">
        <v>4</v>
      </c>
      <c r="BA125" s="154">
        <f>SUM(BA118:BA124)</f>
        <v>0</v>
      </c>
      <c r="BB125" s="154">
        <f>SUM(BB118:BB124)</f>
        <v>0</v>
      </c>
      <c r="BC125" s="154">
        <f>SUM(BC118:BC124)</f>
        <v>0</v>
      </c>
      <c r="BD125" s="154">
        <f>SUM(BD118:BD124)</f>
        <v>0</v>
      </c>
      <c r="BE125" s="154">
        <f>SUM(BE118:BE124)</f>
        <v>0</v>
      </c>
    </row>
    <row r="126" spans="1:104" x14ac:dyDescent="0.2">
      <c r="A126" s="135" t="s">
        <v>64</v>
      </c>
      <c r="B126" s="136" t="s">
        <v>272</v>
      </c>
      <c r="C126" s="137" t="s">
        <v>273</v>
      </c>
      <c r="D126" s="138"/>
      <c r="E126" s="139"/>
      <c r="F126" s="139"/>
      <c r="G126" s="140"/>
      <c r="O126" s="142"/>
      <c r="BA126" s="154"/>
      <c r="BB126" s="154"/>
      <c r="BC126" s="154"/>
      <c r="BD126" s="154"/>
      <c r="BE126" s="154"/>
    </row>
    <row r="127" spans="1:104" ht="22.5" x14ac:dyDescent="0.2">
      <c r="A127" s="174">
        <v>61</v>
      </c>
      <c r="B127" s="175" t="s">
        <v>201</v>
      </c>
      <c r="C127" s="180" t="s">
        <v>287</v>
      </c>
      <c r="D127" s="177" t="s">
        <v>136</v>
      </c>
      <c r="E127" s="178">
        <v>1</v>
      </c>
      <c r="F127" s="178">
        <v>0</v>
      </c>
      <c r="G127" s="179">
        <f>E127*F127</f>
        <v>0</v>
      </c>
      <c r="O127" s="142"/>
      <c r="BA127" s="154"/>
      <c r="BB127" s="154"/>
      <c r="BC127" s="154"/>
      <c r="BD127" s="154"/>
      <c r="BE127" s="154"/>
    </row>
    <row r="128" spans="1:104" ht="33.75" x14ac:dyDescent="0.2">
      <c r="A128" s="174">
        <v>62</v>
      </c>
      <c r="B128" s="175" t="s">
        <v>202</v>
      </c>
      <c r="C128" s="180" t="s">
        <v>288</v>
      </c>
      <c r="D128" s="177" t="s">
        <v>136</v>
      </c>
      <c r="E128" s="178">
        <v>1</v>
      </c>
      <c r="F128" s="178">
        <v>0</v>
      </c>
      <c r="G128" s="179">
        <f>E128*F128</f>
        <v>0</v>
      </c>
      <c r="O128" s="142"/>
      <c r="BA128" s="154"/>
      <c r="BB128" s="154"/>
      <c r="BC128" s="154"/>
      <c r="BD128" s="154"/>
      <c r="BE128" s="154"/>
    </row>
    <row r="129" spans="1:104" x14ac:dyDescent="0.2">
      <c r="A129" s="143">
        <v>63</v>
      </c>
      <c r="B129" s="144" t="s">
        <v>166</v>
      </c>
      <c r="C129" s="145" t="s">
        <v>170</v>
      </c>
      <c r="D129" s="146" t="s">
        <v>136</v>
      </c>
      <c r="E129" s="147">
        <v>8</v>
      </c>
      <c r="F129" s="147">
        <v>0</v>
      </c>
      <c r="G129" s="148">
        <f>E129*F129</f>
        <v>0</v>
      </c>
      <c r="O129" s="142"/>
      <c r="BA129" s="154"/>
      <c r="BB129" s="154"/>
      <c r="BC129" s="154"/>
      <c r="BD129" s="154"/>
      <c r="BE129" s="154"/>
    </row>
    <row r="130" spans="1:104" x14ac:dyDescent="0.2">
      <c r="A130" s="143">
        <v>64</v>
      </c>
      <c r="B130" s="144" t="s">
        <v>171</v>
      </c>
      <c r="C130" s="145" t="s">
        <v>172</v>
      </c>
      <c r="D130" s="146" t="s">
        <v>66</v>
      </c>
      <c r="E130" s="147">
        <v>8</v>
      </c>
      <c r="F130" s="147">
        <v>0</v>
      </c>
      <c r="G130" s="148">
        <f>E130*F130</f>
        <v>0</v>
      </c>
      <c r="O130" s="142"/>
      <c r="BA130" s="154"/>
      <c r="BB130" s="154"/>
      <c r="BC130" s="154"/>
      <c r="BD130" s="154"/>
      <c r="BE130" s="154"/>
    </row>
    <row r="131" spans="1:104" ht="22.5" x14ac:dyDescent="0.2">
      <c r="A131" s="174">
        <v>65</v>
      </c>
      <c r="B131" s="175" t="s">
        <v>274</v>
      </c>
      <c r="C131" s="180" t="s">
        <v>275</v>
      </c>
      <c r="D131" s="177" t="s">
        <v>76</v>
      </c>
      <c r="E131" s="178">
        <v>158.5</v>
      </c>
      <c r="F131" s="178">
        <v>0</v>
      </c>
      <c r="G131" s="179">
        <f>E131*F131</f>
        <v>0</v>
      </c>
      <c r="O131" s="142"/>
      <c r="BA131" s="154"/>
      <c r="BB131" s="154"/>
      <c r="BC131" s="154"/>
      <c r="BD131" s="154"/>
      <c r="BE131" s="154"/>
    </row>
    <row r="132" spans="1:104" x14ac:dyDescent="0.2">
      <c r="A132" s="174"/>
      <c r="B132" s="175"/>
      <c r="C132" s="170" t="s">
        <v>285</v>
      </c>
      <c r="D132" s="177"/>
      <c r="E132" s="172">
        <v>158.5</v>
      </c>
      <c r="F132" s="178"/>
      <c r="G132" s="179"/>
      <c r="O132" s="142"/>
      <c r="BA132" s="154"/>
      <c r="BB132" s="154"/>
      <c r="BC132" s="154"/>
      <c r="BD132" s="154"/>
      <c r="BE132" s="154"/>
    </row>
    <row r="133" spans="1:104" x14ac:dyDescent="0.2">
      <c r="A133" s="149"/>
      <c r="B133" s="150" t="s">
        <v>67</v>
      </c>
      <c r="C133" s="151" t="str">
        <f>CONCATENATE(B126," ",C126)</f>
        <v>M21b Elektromontáže, VO</v>
      </c>
      <c r="D133" s="149"/>
      <c r="E133" s="152"/>
      <c r="F133" s="152"/>
      <c r="G133" s="153">
        <f>SUM(G126:G132)</f>
        <v>0</v>
      </c>
      <c r="O133" s="142"/>
      <c r="BA133" s="154"/>
      <c r="BB133" s="154"/>
      <c r="BC133" s="154"/>
      <c r="BD133" s="154"/>
      <c r="BE133" s="154"/>
    </row>
    <row r="134" spans="1:104" x14ac:dyDescent="0.2">
      <c r="A134" s="135" t="s">
        <v>64</v>
      </c>
      <c r="B134" s="136" t="s">
        <v>209</v>
      </c>
      <c r="C134" s="137" t="s">
        <v>222</v>
      </c>
      <c r="D134" s="138"/>
      <c r="E134" s="139"/>
      <c r="F134" s="139"/>
      <c r="G134" s="140"/>
      <c r="H134" s="141"/>
      <c r="I134" s="141"/>
      <c r="O134" s="142">
        <v>1</v>
      </c>
    </row>
    <row r="135" spans="1:104" ht="22.5" x14ac:dyDescent="0.2">
      <c r="A135" s="174">
        <v>66</v>
      </c>
      <c r="B135" s="175" t="s">
        <v>212</v>
      </c>
      <c r="C135" s="180" t="s">
        <v>270</v>
      </c>
      <c r="D135" s="177" t="s">
        <v>76</v>
      </c>
      <c r="E135" s="178">
        <v>155.1</v>
      </c>
      <c r="F135" s="178">
        <v>0</v>
      </c>
      <c r="G135" s="179">
        <f t="shared" ref="G135" si="27">E135*F135</f>
        <v>0</v>
      </c>
      <c r="O135" s="142"/>
    </row>
    <row r="136" spans="1:104" ht="22.5" x14ac:dyDescent="0.2">
      <c r="A136" s="174"/>
      <c r="B136" s="175"/>
      <c r="C136" s="170" t="s">
        <v>259</v>
      </c>
      <c r="D136" s="177"/>
      <c r="E136" s="172">
        <v>46.5</v>
      </c>
      <c r="F136" s="178"/>
      <c r="G136" s="179"/>
      <c r="O136" s="142"/>
    </row>
    <row r="137" spans="1:104" x14ac:dyDescent="0.2">
      <c r="A137" s="174"/>
      <c r="B137" s="175"/>
      <c r="C137" s="170" t="s">
        <v>260</v>
      </c>
      <c r="D137" s="177"/>
      <c r="E137" s="172">
        <v>17</v>
      </c>
      <c r="F137" s="178"/>
      <c r="G137" s="179"/>
      <c r="O137" s="142"/>
    </row>
    <row r="138" spans="1:104" x14ac:dyDescent="0.2">
      <c r="A138" s="174"/>
      <c r="B138" s="175"/>
      <c r="C138" s="170" t="s">
        <v>261</v>
      </c>
      <c r="D138" s="177"/>
      <c r="E138" s="172">
        <v>20</v>
      </c>
      <c r="F138" s="178"/>
      <c r="G138" s="179"/>
      <c r="O138" s="142"/>
    </row>
    <row r="139" spans="1:104" x14ac:dyDescent="0.2">
      <c r="A139" s="174"/>
      <c r="B139" s="175"/>
      <c r="C139" s="170" t="s">
        <v>262</v>
      </c>
      <c r="D139" s="177"/>
      <c r="E139" s="172"/>
      <c r="F139" s="178"/>
      <c r="G139" s="179"/>
      <c r="O139" s="142"/>
    </row>
    <row r="140" spans="1:104" x14ac:dyDescent="0.2">
      <c r="A140" s="174"/>
      <c r="B140" s="175"/>
      <c r="C140" s="170" t="s">
        <v>263</v>
      </c>
      <c r="D140" s="177"/>
      <c r="E140" s="172">
        <v>71.599999999999994</v>
      </c>
      <c r="F140" s="178"/>
      <c r="G140" s="179"/>
      <c r="O140" s="142"/>
    </row>
    <row r="141" spans="1:104" x14ac:dyDescent="0.2">
      <c r="A141" s="174"/>
      <c r="B141" s="175"/>
      <c r="C141" s="170" t="s">
        <v>264</v>
      </c>
      <c r="D141" s="177"/>
      <c r="E141" s="172">
        <v>155.1</v>
      </c>
      <c r="F141" s="178"/>
      <c r="G141" s="179"/>
      <c r="O141" s="142"/>
    </row>
    <row r="142" spans="1:104" ht="22.5" x14ac:dyDescent="0.2">
      <c r="A142" s="174">
        <v>67</v>
      </c>
      <c r="B142" s="175" t="s">
        <v>210</v>
      </c>
      <c r="C142" s="176" t="s">
        <v>269</v>
      </c>
      <c r="D142" s="177" t="s">
        <v>211</v>
      </c>
      <c r="E142" s="178">
        <v>1</v>
      </c>
      <c r="F142" s="178">
        <v>0</v>
      </c>
      <c r="G142" s="179">
        <f t="shared" ref="G142" si="28">E142*F142</f>
        <v>0</v>
      </c>
      <c r="O142" s="142"/>
    </row>
    <row r="143" spans="1:104" ht="56.25" x14ac:dyDescent="0.2">
      <c r="A143" s="174">
        <v>68</v>
      </c>
      <c r="B143" s="175" t="s">
        <v>213</v>
      </c>
      <c r="C143" s="176" t="s">
        <v>290</v>
      </c>
      <c r="D143" s="177" t="s">
        <v>136</v>
      </c>
      <c r="E143" s="178">
        <v>1</v>
      </c>
      <c r="F143" s="178">
        <v>0</v>
      </c>
      <c r="G143" s="179">
        <f t="shared" ref="G143:G145" si="29">E143*F143</f>
        <v>0</v>
      </c>
      <c r="O143" s="142"/>
    </row>
    <row r="144" spans="1:104" x14ac:dyDescent="0.2">
      <c r="A144" s="174">
        <v>69</v>
      </c>
      <c r="B144" s="175" t="s">
        <v>214</v>
      </c>
      <c r="C144" s="176" t="s">
        <v>291</v>
      </c>
      <c r="D144" s="177" t="s">
        <v>136</v>
      </c>
      <c r="E144" s="178">
        <v>1</v>
      </c>
      <c r="F144" s="178">
        <v>0</v>
      </c>
      <c r="G144" s="179">
        <f t="shared" si="29"/>
        <v>0</v>
      </c>
      <c r="O144" s="142">
        <v>2</v>
      </c>
      <c r="AA144" s="115">
        <v>12</v>
      </c>
      <c r="AB144" s="115">
        <v>0</v>
      </c>
      <c r="AC144" s="115">
        <v>64</v>
      </c>
      <c r="AZ144" s="115">
        <v>1</v>
      </c>
      <c r="BA144" s="115">
        <f t="shared" ref="BA144:BA150" si="30">IF(AZ144=1,G144,0)</f>
        <v>0</v>
      </c>
      <c r="BB144" s="115">
        <f t="shared" ref="BB144:BB150" si="31">IF(AZ144=2,G144,0)</f>
        <v>0</v>
      </c>
      <c r="BC144" s="115">
        <f t="shared" ref="BC144:BC150" si="32">IF(AZ144=3,G144,0)</f>
        <v>0</v>
      </c>
      <c r="BD144" s="115">
        <f t="shared" ref="BD144:BD150" si="33">IF(AZ144=4,G144,0)</f>
        <v>0</v>
      </c>
      <c r="BE144" s="115">
        <f t="shared" ref="BE144:BE150" si="34">IF(AZ144=5,G144,0)</f>
        <v>0</v>
      </c>
      <c r="CZ144" s="115">
        <v>0</v>
      </c>
    </row>
    <row r="145" spans="1:104" ht="33.75" x14ac:dyDescent="0.2">
      <c r="A145" s="174">
        <v>70</v>
      </c>
      <c r="B145" s="175" t="s">
        <v>215</v>
      </c>
      <c r="C145" s="176" t="s">
        <v>271</v>
      </c>
      <c r="D145" s="177" t="s">
        <v>136</v>
      </c>
      <c r="E145" s="178">
        <v>2</v>
      </c>
      <c r="F145" s="178">
        <v>0</v>
      </c>
      <c r="G145" s="179">
        <f t="shared" si="29"/>
        <v>0</v>
      </c>
      <c r="O145" s="142"/>
    </row>
    <row r="146" spans="1:104" ht="22.5" x14ac:dyDescent="0.2">
      <c r="A146" s="174">
        <v>71</v>
      </c>
      <c r="B146" s="175" t="s">
        <v>216</v>
      </c>
      <c r="C146" s="176" t="s">
        <v>223</v>
      </c>
      <c r="D146" s="177" t="s">
        <v>211</v>
      </c>
      <c r="E146" s="178">
        <v>1</v>
      </c>
      <c r="F146" s="178">
        <v>0</v>
      </c>
      <c r="G146" s="179">
        <f>E146*F146</f>
        <v>0</v>
      </c>
      <c r="O146" s="142"/>
    </row>
    <row r="147" spans="1:104" ht="93" customHeight="1" x14ac:dyDescent="0.2">
      <c r="A147" s="174">
        <v>72</v>
      </c>
      <c r="B147" s="175" t="s">
        <v>217</v>
      </c>
      <c r="C147" s="176" t="s">
        <v>277</v>
      </c>
      <c r="D147" s="177" t="s">
        <v>218</v>
      </c>
      <c r="E147" s="178">
        <v>1</v>
      </c>
      <c r="F147" s="178">
        <v>0</v>
      </c>
      <c r="G147" s="179">
        <f t="shared" ref="G147:G149" si="35">E147*F147</f>
        <v>0</v>
      </c>
      <c r="O147" s="142">
        <v>2</v>
      </c>
      <c r="AA147" s="115">
        <v>12</v>
      </c>
      <c r="AB147" s="115">
        <v>0</v>
      </c>
      <c r="AC147" s="115">
        <v>65</v>
      </c>
      <c r="AZ147" s="115">
        <v>1</v>
      </c>
      <c r="BA147" s="115">
        <f t="shared" si="30"/>
        <v>0</v>
      </c>
      <c r="BB147" s="115">
        <f t="shared" si="31"/>
        <v>0</v>
      </c>
      <c r="BC147" s="115">
        <f t="shared" si="32"/>
        <v>0</v>
      </c>
      <c r="BD147" s="115">
        <f t="shared" si="33"/>
        <v>0</v>
      </c>
      <c r="BE147" s="115">
        <f t="shared" si="34"/>
        <v>0</v>
      </c>
      <c r="CZ147" s="115">
        <v>0</v>
      </c>
    </row>
    <row r="148" spans="1:104" ht="220.5" customHeight="1" x14ac:dyDescent="0.2">
      <c r="A148" s="174">
        <v>73</v>
      </c>
      <c r="B148" s="175" t="s">
        <v>219</v>
      </c>
      <c r="C148" s="176" t="s">
        <v>278</v>
      </c>
      <c r="D148" s="177" t="s">
        <v>218</v>
      </c>
      <c r="E148" s="178">
        <v>1</v>
      </c>
      <c r="F148" s="178">
        <v>0</v>
      </c>
      <c r="G148" s="179">
        <f t="shared" si="35"/>
        <v>0</v>
      </c>
      <c r="O148" s="142"/>
    </row>
    <row r="149" spans="1:104" ht="67.5" x14ac:dyDescent="0.2">
      <c r="A149" s="174">
        <v>74</v>
      </c>
      <c r="B149" s="175" t="s">
        <v>220</v>
      </c>
      <c r="C149" s="176" t="s">
        <v>276</v>
      </c>
      <c r="D149" s="177" t="s">
        <v>218</v>
      </c>
      <c r="E149" s="178">
        <v>1</v>
      </c>
      <c r="F149" s="178">
        <v>0</v>
      </c>
      <c r="G149" s="179">
        <f t="shared" si="35"/>
        <v>0</v>
      </c>
      <c r="O149" s="142"/>
    </row>
    <row r="150" spans="1:104" x14ac:dyDescent="0.2">
      <c r="A150" s="174"/>
      <c r="B150" s="175"/>
      <c r="C150" s="176"/>
      <c r="D150" s="177"/>
      <c r="E150" s="178"/>
      <c r="F150" s="178"/>
      <c r="G150" s="179"/>
      <c r="O150" s="142">
        <v>2</v>
      </c>
      <c r="AA150" s="115">
        <v>12</v>
      </c>
      <c r="AB150" s="115">
        <v>0</v>
      </c>
      <c r="AC150" s="115">
        <v>71</v>
      </c>
      <c r="AZ150" s="115">
        <v>1</v>
      </c>
      <c r="BA150" s="115">
        <f t="shared" si="30"/>
        <v>0</v>
      </c>
      <c r="BB150" s="115">
        <f t="shared" si="31"/>
        <v>0</v>
      </c>
      <c r="BC150" s="115">
        <f t="shared" si="32"/>
        <v>0</v>
      </c>
      <c r="BD150" s="115">
        <f t="shared" si="33"/>
        <v>0</v>
      </c>
      <c r="BE150" s="115">
        <f t="shared" si="34"/>
        <v>0</v>
      </c>
      <c r="CZ150" s="115">
        <v>0</v>
      </c>
    </row>
    <row r="151" spans="1:104" x14ac:dyDescent="0.2">
      <c r="A151" s="149"/>
      <c r="B151" s="150" t="s">
        <v>67</v>
      </c>
      <c r="C151" s="151" t="str">
        <f>CONCATENATE(B134," ",C134)</f>
        <v>M22a Montáž sděl.,signaliz. a zabezp. zařízení, SLP rozvody</v>
      </c>
      <c r="D151" s="149"/>
      <c r="E151" s="152"/>
      <c r="F151" s="152"/>
      <c r="G151" s="153">
        <f>SUM(G134:G150)</f>
        <v>0</v>
      </c>
      <c r="O151" s="142">
        <v>4</v>
      </c>
      <c r="BA151" s="154">
        <f>SUM(BA134:BA150)</f>
        <v>0</v>
      </c>
      <c r="BB151" s="154">
        <f>SUM(BB134:BB150)</f>
        <v>0</v>
      </c>
      <c r="BC151" s="154">
        <f>SUM(BC134:BC150)</f>
        <v>0</v>
      </c>
      <c r="BD151" s="154">
        <f>SUM(BD134:BD150)</f>
        <v>0</v>
      </c>
      <c r="BE151" s="154">
        <f>SUM(BE134:BE150)</f>
        <v>0</v>
      </c>
    </row>
    <row r="152" spans="1:104" x14ac:dyDescent="0.2">
      <c r="A152" s="116"/>
      <c r="B152" s="116"/>
      <c r="C152" s="116"/>
      <c r="D152" s="116"/>
      <c r="E152" s="116"/>
      <c r="F152" s="116"/>
      <c r="G152" s="116"/>
    </row>
    <row r="153" spans="1:104" x14ac:dyDescent="0.2">
      <c r="E153" s="115"/>
    </row>
    <row r="154" spans="1:104" x14ac:dyDescent="0.2">
      <c r="E154" s="115"/>
    </row>
    <row r="155" spans="1:104" x14ac:dyDescent="0.2">
      <c r="E155" s="115"/>
    </row>
    <row r="156" spans="1:104" x14ac:dyDescent="0.2">
      <c r="E156" s="115"/>
    </row>
    <row r="157" spans="1:104" x14ac:dyDescent="0.2">
      <c r="E157" s="115"/>
    </row>
    <row r="158" spans="1:104" x14ac:dyDescent="0.2">
      <c r="E158" s="115"/>
    </row>
    <row r="159" spans="1:104" x14ac:dyDescent="0.2">
      <c r="E159" s="115"/>
    </row>
    <row r="160" spans="1:104" x14ac:dyDescent="0.2">
      <c r="E160" s="115"/>
    </row>
    <row r="161" spans="1:7" x14ac:dyDescent="0.2">
      <c r="E161" s="115"/>
    </row>
    <row r="162" spans="1:7" x14ac:dyDescent="0.2">
      <c r="E162" s="115"/>
    </row>
    <row r="163" spans="1:7" x14ac:dyDescent="0.2">
      <c r="E163" s="115"/>
    </row>
    <row r="164" spans="1:7" x14ac:dyDescent="0.2">
      <c r="E164" s="115"/>
    </row>
    <row r="165" spans="1:7" x14ac:dyDescent="0.2">
      <c r="E165" s="115"/>
    </row>
    <row r="166" spans="1:7" x14ac:dyDescent="0.2">
      <c r="E166" s="115"/>
    </row>
    <row r="167" spans="1:7" x14ac:dyDescent="0.2">
      <c r="E167" s="115"/>
    </row>
    <row r="168" spans="1:7" x14ac:dyDescent="0.2">
      <c r="E168" s="115"/>
    </row>
    <row r="169" spans="1:7" x14ac:dyDescent="0.2">
      <c r="E169" s="115"/>
    </row>
    <row r="170" spans="1:7" x14ac:dyDescent="0.2">
      <c r="E170" s="115"/>
    </row>
    <row r="171" spans="1:7" x14ac:dyDescent="0.2">
      <c r="E171" s="115"/>
    </row>
    <row r="172" spans="1:7" x14ac:dyDescent="0.2">
      <c r="E172" s="115"/>
    </row>
    <row r="173" spans="1:7" x14ac:dyDescent="0.2">
      <c r="E173" s="115"/>
    </row>
    <row r="174" spans="1:7" x14ac:dyDescent="0.2">
      <c r="E174" s="115"/>
    </row>
    <row r="175" spans="1:7" x14ac:dyDescent="0.2">
      <c r="A175" s="155"/>
      <c r="B175" s="155"/>
      <c r="C175" s="155"/>
      <c r="D175" s="155"/>
      <c r="E175" s="155"/>
      <c r="F175" s="155"/>
      <c r="G175" s="155"/>
    </row>
    <row r="176" spans="1:7" x14ac:dyDescent="0.2">
      <c r="A176" s="155"/>
      <c r="B176" s="155"/>
      <c r="C176" s="155"/>
      <c r="D176" s="155"/>
      <c r="E176" s="155"/>
      <c r="F176" s="155"/>
      <c r="G176" s="155"/>
    </row>
    <row r="177" spans="1:7" x14ac:dyDescent="0.2">
      <c r="A177" s="155"/>
      <c r="B177" s="155"/>
      <c r="C177" s="155"/>
      <c r="D177" s="155"/>
      <c r="E177" s="155"/>
      <c r="F177" s="155"/>
      <c r="G177" s="155"/>
    </row>
    <row r="178" spans="1:7" x14ac:dyDescent="0.2">
      <c r="A178" s="155"/>
      <c r="B178" s="155"/>
      <c r="C178" s="155"/>
      <c r="D178" s="155"/>
      <c r="E178" s="155"/>
      <c r="F178" s="155"/>
      <c r="G178" s="155"/>
    </row>
    <row r="179" spans="1:7" x14ac:dyDescent="0.2">
      <c r="E179" s="115"/>
    </row>
    <row r="180" spans="1:7" x14ac:dyDescent="0.2">
      <c r="E180" s="115"/>
    </row>
    <row r="181" spans="1:7" x14ac:dyDescent="0.2">
      <c r="E181" s="115"/>
    </row>
    <row r="182" spans="1:7" x14ac:dyDescent="0.2">
      <c r="E182" s="115"/>
    </row>
    <row r="183" spans="1:7" x14ac:dyDescent="0.2">
      <c r="E183" s="115"/>
    </row>
    <row r="184" spans="1:7" x14ac:dyDescent="0.2">
      <c r="E184" s="115"/>
    </row>
    <row r="185" spans="1:7" x14ac:dyDescent="0.2">
      <c r="E185" s="115"/>
    </row>
    <row r="186" spans="1:7" x14ac:dyDescent="0.2">
      <c r="E186" s="115"/>
    </row>
    <row r="187" spans="1:7" x14ac:dyDescent="0.2">
      <c r="E187" s="115"/>
    </row>
    <row r="188" spans="1:7" x14ac:dyDescent="0.2">
      <c r="E188" s="115"/>
    </row>
    <row r="189" spans="1:7" x14ac:dyDescent="0.2">
      <c r="E189" s="115"/>
    </row>
    <row r="190" spans="1:7" x14ac:dyDescent="0.2">
      <c r="E190" s="115"/>
    </row>
    <row r="191" spans="1:7" x14ac:dyDescent="0.2">
      <c r="E191" s="115"/>
    </row>
    <row r="192" spans="1:7" x14ac:dyDescent="0.2">
      <c r="E192" s="115"/>
    </row>
    <row r="193" spans="5:5" x14ac:dyDescent="0.2">
      <c r="E193" s="115"/>
    </row>
    <row r="194" spans="5:5" x14ac:dyDescent="0.2">
      <c r="E194" s="115"/>
    </row>
    <row r="195" spans="5:5" x14ac:dyDescent="0.2">
      <c r="E195" s="115"/>
    </row>
    <row r="196" spans="5:5" x14ac:dyDescent="0.2">
      <c r="E196" s="115"/>
    </row>
    <row r="197" spans="5:5" x14ac:dyDescent="0.2">
      <c r="E197" s="115"/>
    </row>
    <row r="198" spans="5:5" x14ac:dyDescent="0.2">
      <c r="E198" s="115"/>
    </row>
    <row r="199" spans="5:5" x14ac:dyDescent="0.2">
      <c r="E199" s="115"/>
    </row>
    <row r="200" spans="5:5" x14ac:dyDescent="0.2">
      <c r="E200" s="115"/>
    </row>
    <row r="201" spans="5:5" x14ac:dyDescent="0.2">
      <c r="E201" s="115"/>
    </row>
    <row r="202" spans="5:5" x14ac:dyDescent="0.2">
      <c r="E202" s="115"/>
    </row>
    <row r="203" spans="5:5" x14ac:dyDescent="0.2">
      <c r="E203" s="115"/>
    </row>
    <row r="204" spans="5:5" x14ac:dyDescent="0.2">
      <c r="E204" s="115"/>
    </row>
    <row r="205" spans="5:5" x14ac:dyDescent="0.2">
      <c r="E205" s="115"/>
    </row>
    <row r="206" spans="5:5" x14ac:dyDescent="0.2">
      <c r="E206" s="115"/>
    </row>
    <row r="207" spans="5:5" x14ac:dyDescent="0.2">
      <c r="E207" s="115"/>
    </row>
    <row r="208" spans="5:5" x14ac:dyDescent="0.2">
      <c r="E208" s="115"/>
    </row>
    <row r="209" spans="1:7" x14ac:dyDescent="0.2">
      <c r="E209" s="115"/>
    </row>
    <row r="210" spans="1:7" x14ac:dyDescent="0.2">
      <c r="A210" s="156"/>
      <c r="B210" s="156"/>
    </row>
    <row r="211" spans="1:7" x14ac:dyDescent="0.2">
      <c r="A211" s="155"/>
      <c r="B211" s="155"/>
      <c r="C211" s="158"/>
      <c r="D211" s="158"/>
      <c r="E211" s="159"/>
      <c r="F211" s="158"/>
      <c r="G211" s="160"/>
    </row>
    <row r="212" spans="1:7" x14ac:dyDescent="0.2">
      <c r="A212" s="161"/>
      <c r="B212" s="161"/>
      <c r="C212" s="155"/>
      <c r="D212" s="155"/>
      <c r="E212" s="162"/>
      <c r="F212" s="155"/>
      <c r="G212" s="155"/>
    </row>
    <row r="213" spans="1:7" x14ac:dyDescent="0.2">
      <c r="A213" s="155"/>
      <c r="B213" s="155"/>
      <c r="C213" s="155"/>
      <c r="D213" s="155"/>
      <c r="E213" s="162"/>
      <c r="F213" s="155"/>
      <c r="G213" s="155"/>
    </row>
    <row r="214" spans="1:7" x14ac:dyDescent="0.2">
      <c r="A214" s="155"/>
      <c r="B214" s="155"/>
      <c r="C214" s="155"/>
      <c r="D214" s="155"/>
      <c r="E214" s="162"/>
      <c r="F214" s="155"/>
      <c r="G214" s="155"/>
    </row>
    <row r="215" spans="1:7" x14ac:dyDescent="0.2">
      <c r="A215" s="155"/>
      <c r="B215" s="155"/>
      <c r="C215" s="155"/>
      <c r="D215" s="155"/>
      <c r="E215" s="162"/>
      <c r="F215" s="155"/>
      <c r="G215" s="155"/>
    </row>
    <row r="216" spans="1:7" x14ac:dyDescent="0.2">
      <c r="A216" s="155"/>
      <c r="B216" s="155"/>
      <c r="C216" s="155"/>
      <c r="D216" s="155"/>
      <c r="E216" s="162"/>
      <c r="F216" s="155"/>
      <c r="G216" s="155"/>
    </row>
    <row r="217" spans="1:7" x14ac:dyDescent="0.2">
      <c r="A217" s="155"/>
      <c r="B217" s="155"/>
      <c r="C217" s="155"/>
      <c r="D217" s="155"/>
      <c r="E217" s="162"/>
      <c r="F217" s="155"/>
      <c r="G217" s="155"/>
    </row>
    <row r="218" spans="1:7" x14ac:dyDescent="0.2">
      <c r="A218" s="155"/>
      <c r="B218" s="155"/>
      <c r="C218" s="155"/>
      <c r="D218" s="155"/>
      <c r="E218" s="162"/>
      <c r="F218" s="155"/>
      <c r="G218" s="155"/>
    </row>
    <row r="219" spans="1:7" x14ac:dyDescent="0.2">
      <c r="A219" s="155"/>
      <c r="B219" s="155"/>
      <c r="C219" s="155"/>
      <c r="D219" s="155"/>
      <c r="E219" s="162"/>
      <c r="F219" s="155"/>
      <c r="G219" s="155"/>
    </row>
    <row r="220" spans="1:7" x14ac:dyDescent="0.2">
      <c r="A220" s="155"/>
      <c r="B220" s="155"/>
      <c r="C220" s="155"/>
      <c r="D220" s="155"/>
      <c r="E220" s="162"/>
      <c r="F220" s="155"/>
      <c r="G220" s="155"/>
    </row>
    <row r="221" spans="1:7" x14ac:dyDescent="0.2">
      <c r="A221" s="155"/>
      <c r="B221" s="155"/>
      <c r="C221" s="155"/>
      <c r="D221" s="155"/>
      <c r="E221" s="162"/>
      <c r="F221" s="155"/>
      <c r="G221" s="155"/>
    </row>
    <row r="222" spans="1:7" x14ac:dyDescent="0.2">
      <c r="A222" s="155"/>
      <c r="B222" s="155"/>
      <c r="C222" s="155"/>
      <c r="D222" s="155"/>
      <c r="E222" s="162"/>
      <c r="F222" s="155"/>
      <c r="G222" s="155"/>
    </row>
    <row r="223" spans="1:7" x14ac:dyDescent="0.2">
      <c r="A223" s="155"/>
      <c r="B223" s="155"/>
      <c r="C223" s="155"/>
      <c r="D223" s="155"/>
      <c r="E223" s="162"/>
      <c r="F223" s="155"/>
      <c r="G223" s="155"/>
    </row>
    <row r="224" spans="1:7" x14ac:dyDescent="0.2">
      <c r="A224" s="155"/>
      <c r="B224" s="155"/>
      <c r="C224" s="155"/>
      <c r="D224" s="155"/>
      <c r="E224" s="162"/>
      <c r="F224" s="155"/>
      <c r="G224" s="155"/>
    </row>
  </sheetData>
  <mergeCells count="4">
    <mergeCell ref="A1:G1"/>
    <mergeCell ref="A3:B3"/>
    <mergeCell ref="A4:B4"/>
    <mergeCell ref="E4:G4"/>
  </mergeCells>
  <printOptions gridLines="1"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Tulach Josef</dc:creator>
  <cp:lastModifiedBy>Nováková Michaela</cp:lastModifiedBy>
  <cp:lastPrinted>2015-08-12T10:07:53Z</cp:lastPrinted>
  <dcterms:created xsi:type="dcterms:W3CDTF">2015-08-12T07:03:59Z</dcterms:created>
  <dcterms:modified xsi:type="dcterms:W3CDTF">2015-08-31T14:57:43Z</dcterms:modified>
</cp:coreProperties>
</file>