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sicrcz-my.sharepoint.com/personal/olga_bilova_csicr_cz/Documents/Plocha/VZ/1_VZMR/2021/23_Ústí/GINIS/"/>
    </mc:Choice>
  </mc:AlternateContent>
  <xr:revisionPtr revIDLastSave="0" documentId="8_{050087F3-9E18-4321-8700-001A87B5F277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Krycí list" sheetId="1" r:id="rId1"/>
    <sheet name="Rekapitulace" sheetId="2" r:id="rId2"/>
    <sheet name="Položky" sheetId="3" r:id="rId3"/>
  </sheets>
  <definedNames>
    <definedName name="cisloobjektu">'Krycí list'!$A$4</definedName>
    <definedName name="cislostavby">'Krycí list'!$A$6</definedName>
    <definedName name="Datum">'Krycí list'!$B$26</definedName>
    <definedName name="Dil">Rekapitulace!$A$6</definedName>
    <definedName name="Dodavka">Rekapitulace!$G$13</definedName>
    <definedName name="Dodavka0">Položky!#REF!</definedName>
    <definedName name="HSV">Rekapitulace!$E$13</definedName>
    <definedName name="HSV0">Položky!#REF!</definedName>
    <definedName name="HZS">Rekapitulace!$I$13</definedName>
    <definedName name="HZS0">Položky!#REF!</definedName>
    <definedName name="JKSO">'Krycí list'!$F$4</definedName>
    <definedName name="MJ">'Krycí list'!$G$4</definedName>
    <definedName name="Mont">Rekapitulace!$H$13</definedName>
    <definedName name="Montaz0">Položky!#REF!</definedName>
    <definedName name="NazevDilu">Rekapitulace!$B$6</definedName>
    <definedName name="nazevobjektu">'Krycí list'!$C$4</definedName>
    <definedName name="nazevstavby">'Krycí list'!$C$6</definedName>
    <definedName name="_xlnm.Print_Titles" localSheetId="2">Položky!$1:$6</definedName>
    <definedName name="_xlnm.Print_Titles" localSheetId="1">Rekapitulace!$1:$6</definedName>
    <definedName name="Objednatel">'Krycí list'!$C$8</definedName>
    <definedName name="_xlnm.Print_Area" localSheetId="0">'Krycí list'!$A$1:$G$42</definedName>
    <definedName name="_xlnm.Print_Area" localSheetId="2">Položky!$A$1:$G$78</definedName>
    <definedName name="_xlnm.Print_Area" localSheetId="1">Rekapitulace!$A$1:$I$22</definedName>
    <definedName name="PocetMJ">'Krycí list'!$G$7</definedName>
    <definedName name="Poznamka">'Krycí list'!$B$34</definedName>
    <definedName name="Projektant">'Krycí list'!$C$7</definedName>
    <definedName name="PSV">Rekapitulace!$F$13</definedName>
    <definedName name="PSV0">Položky!#REF!</definedName>
    <definedName name="SloupecCC">Položky!$G$6</definedName>
    <definedName name="SloupecCisloPol">Položky!$B$6</definedName>
    <definedName name="SloupecJC">Položky!$F$6</definedName>
    <definedName name="SloupecMJ">Položky!$D$6</definedName>
    <definedName name="SloupecMnozstvi">Položky!$E$6</definedName>
    <definedName name="SloupecNazPol">Položky!$C$6</definedName>
    <definedName name="SloupecPC">Položky!$A$6</definedName>
    <definedName name="solver_lin" localSheetId="2" hidden="1">0</definedName>
    <definedName name="solver_num" localSheetId="2" hidden="1">0</definedName>
    <definedName name="solver_opt" localSheetId="2" hidden="1">Položky!#REF!</definedName>
    <definedName name="solver_typ" localSheetId="2" hidden="1">1</definedName>
    <definedName name="solver_val" localSheetId="2" hidden="1">0</definedName>
    <definedName name="Typ">Položky!#REF!</definedName>
    <definedName name="VRN">Rekapitulace!$H$21</definedName>
    <definedName name="VRNKc">Rekapitulace!#REF!</definedName>
    <definedName name="VRNnazev">Rekapitulace!#REF!</definedName>
    <definedName name="VRNproc">Rekapitulace!#REF!</definedName>
    <definedName name="VRNzakl">Rekapitulace!#REF!</definedName>
    <definedName name="Zakazka">'Krycí list'!$G$9</definedName>
    <definedName name="Zaklad22">'Krycí list'!$F$29</definedName>
    <definedName name="Zaklad5">'Krycí list'!#REF!</definedName>
    <definedName name="Zhotovitel">'Krycí list'!$E$11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" i="2" l="1" a="1"/>
  <c r="H13" i="2" a="1"/>
  <c r="G13" i="2" a="1"/>
  <c r="F13" i="2" a="1"/>
  <c r="E13" i="2" a="1"/>
  <c r="G8" i="3"/>
  <c r="G9" i="3" s="1" a="1"/>
  <c r="G14" i="3" a="1"/>
  <c r="G12" i="3"/>
  <c r="G13" i="3"/>
  <c r="BA13" i="3" s="1"/>
  <c r="G11" i="3"/>
  <c r="BA11" i="3" s="1"/>
  <c r="G17" i="3"/>
  <c r="BB17" i="3" s="1"/>
  <c r="G18" i="3"/>
  <c r="BB18" i="3" s="1"/>
  <c r="G19" i="3"/>
  <c r="G20" i="3"/>
  <c r="BB20" i="3" s="1"/>
  <c r="G21" i="3"/>
  <c r="BB21" i="3" s="1"/>
  <c r="G22" i="3"/>
  <c r="BB22" i="3" s="1"/>
  <c r="G23" i="3"/>
  <c r="BB23" i="3" s="1"/>
  <c r="G24" i="3"/>
  <c r="BB24" i="3" s="1"/>
  <c r="G25" i="3"/>
  <c r="G26" i="3"/>
  <c r="G16" i="3"/>
  <c r="BB16" i="3" s="1"/>
  <c r="G30" i="3"/>
  <c r="BB30" i="3" s="1"/>
  <c r="G31" i="3"/>
  <c r="BB31" i="3" s="1"/>
  <c r="G32" i="3"/>
  <c r="G33" i="3"/>
  <c r="BB33" i="3" s="1"/>
  <c r="G34" i="3"/>
  <c r="BB34" i="3" s="1"/>
  <c r="G35" i="3"/>
  <c r="G36" i="3"/>
  <c r="BB36" i="3" s="1"/>
  <c r="G37" i="3"/>
  <c r="BB37" i="3" s="1"/>
  <c r="G38" i="3"/>
  <c r="BB38" i="3" s="1"/>
  <c r="G29" i="3"/>
  <c r="BB29" i="3" s="1"/>
  <c r="G65" i="3"/>
  <c r="BB65" i="3" s="1"/>
  <c r="G62" i="3"/>
  <c r="BB62" i="3" s="1"/>
  <c r="G59" i="3"/>
  <c r="BB59" i="3" s="1"/>
  <c r="G41" i="3"/>
  <c r="G68" i="3" s="1" a="1"/>
  <c r="G71" i="3"/>
  <c r="BB71" i="3" s="1"/>
  <c r="G72" i="3"/>
  <c r="G73" i="3"/>
  <c r="BB73" i="3" s="1"/>
  <c r="G74" i="3"/>
  <c r="BB74" i="3" s="1"/>
  <c r="G75" i="3"/>
  <c r="BB75" i="3" s="1"/>
  <c r="G76" i="3"/>
  <c r="BB76" i="3" s="1"/>
  <c r="G77" i="3"/>
  <c r="BB77" i="3" s="1"/>
  <c r="G70" i="3"/>
  <c r="G78" i="3" s="1" a="1"/>
  <c r="BB8" i="3"/>
  <c r="BB9" i="3" s="1"/>
  <c r="F7" i="2" s="1"/>
  <c r="BA35" i="3"/>
  <c r="BB35" i="3"/>
  <c r="BC35" i="3"/>
  <c r="BD35" i="3"/>
  <c r="BE35" i="3"/>
  <c r="BB72" i="3"/>
  <c r="BB19" i="3"/>
  <c r="BB25" i="3"/>
  <c r="BB26" i="3"/>
  <c r="C68" i="3"/>
  <c r="D16" i="1"/>
  <c r="D15" i="1"/>
  <c r="D14" i="1"/>
  <c r="BE77" i="3"/>
  <c r="BD77" i="3"/>
  <c r="BC77" i="3"/>
  <c r="BA77" i="3"/>
  <c r="BE76" i="3"/>
  <c r="BD76" i="3"/>
  <c r="BC76" i="3"/>
  <c r="BA76" i="3"/>
  <c r="BE75" i="3"/>
  <c r="BD75" i="3"/>
  <c r="BC75" i="3"/>
  <c r="BA75" i="3"/>
  <c r="BE74" i="3"/>
  <c r="BD74" i="3"/>
  <c r="BC74" i="3"/>
  <c r="BA74" i="3"/>
  <c r="BE73" i="3"/>
  <c r="BD73" i="3"/>
  <c r="BC73" i="3"/>
  <c r="BA73" i="3"/>
  <c r="BE72" i="3"/>
  <c r="BD72" i="3"/>
  <c r="BC72" i="3"/>
  <c r="BA72" i="3"/>
  <c r="BE71" i="3"/>
  <c r="BD71" i="3"/>
  <c r="BC71" i="3"/>
  <c r="BA71" i="3"/>
  <c r="BE70" i="3"/>
  <c r="BD70" i="3"/>
  <c r="BC70" i="3"/>
  <c r="BA70" i="3"/>
  <c r="B12" i="2"/>
  <c r="A12" i="2"/>
  <c r="C78" i="3"/>
  <c r="BE65" i="3"/>
  <c r="BD65" i="3"/>
  <c r="BC65" i="3"/>
  <c r="BA65" i="3"/>
  <c r="BE62" i="3"/>
  <c r="BD62" i="3"/>
  <c r="BC62" i="3"/>
  <c r="BA62" i="3"/>
  <c r="BE59" i="3"/>
  <c r="BD59" i="3"/>
  <c r="BC59" i="3"/>
  <c r="BA59" i="3"/>
  <c r="BE41" i="3"/>
  <c r="BD41" i="3"/>
  <c r="BC41" i="3"/>
  <c r="BA41" i="3"/>
  <c r="B11" i="2"/>
  <c r="A11" i="2"/>
  <c r="BE38" i="3"/>
  <c r="BD38" i="3"/>
  <c r="BC38" i="3"/>
  <c r="BA38" i="3"/>
  <c r="BE37" i="3"/>
  <c r="BD37" i="3"/>
  <c r="BC37" i="3"/>
  <c r="BA37" i="3"/>
  <c r="BE36" i="3"/>
  <c r="BD36" i="3"/>
  <c r="BC36" i="3"/>
  <c r="BA36" i="3"/>
  <c r="BE34" i="3"/>
  <c r="BD34" i="3"/>
  <c r="BC34" i="3"/>
  <c r="BA34" i="3"/>
  <c r="BE33" i="3"/>
  <c r="BD33" i="3"/>
  <c r="BC33" i="3"/>
  <c r="BA33" i="3"/>
  <c r="BE32" i="3"/>
  <c r="BD32" i="3"/>
  <c r="BC32" i="3"/>
  <c r="BA32" i="3"/>
  <c r="BB32" i="3"/>
  <c r="BE30" i="3"/>
  <c r="BD30" i="3"/>
  <c r="BC30" i="3"/>
  <c r="BA30" i="3"/>
  <c r="BE29" i="3"/>
  <c r="BD29" i="3"/>
  <c r="BC29" i="3"/>
  <c r="BA29" i="3"/>
  <c r="B10" i="2"/>
  <c r="A10" i="2"/>
  <c r="C39" i="3"/>
  <c r="BE26" i="3"/>
  <c r="BD26" i="3"/>
  <c r="BC26" i="3"/>
  <c r="BA26" i="3"/>
  <c r="BE25" i="3"/>
  <c r="BD25" i="3"/>
  <c r="BC25" i="3"/>
  <c r="BA25" i="3"/>
  <c r="BE24" i="3"/>
  <c r="BD24" i="3"/>
  <c r="BC24" i="3"/>
  <c r="BA24" i="3"/>
  <c r="BE23" i="3"/>
  <c r="BD23" i="3"/>
  <c r="BC23" i="3"/>
  <c r="BA23" i="3"/>
  <c r="BE22" i="3"/>
  <c r="BD22" i="3"/>
  <c r="BC22" i="3"/>
  <c r="BA22" i="3"/>
  <c r="BE21" i="3"/>
  <c r="BD21" i="3"/>
  <c r="BC21" i="3"/>
  <c r="BA21" i="3"/>
  <c r="BE20" i="3"/>
  <c r="BD20" i="3"/>
  <c r="BC20" i="3"/>
  <c r="BA20" i="3"/>
  <c r="BE19" i="3"/>
  <c r="BD19" i="3"/>
  <c r="BC19" i="3"/>
  <c r="BA19" i="3"/>
  <c r="BE18" i="3"/>
  <c r="BD18" i="3"/>
  <c r="BC18" i="3"/>
  <c r="BA18" i="3"/>
  <c r="BE17" i="3"/>
  <c r="BD17" i="3"/>
  <c r="BC17" i="3"/>
  <c r="BA17" i="3"/>
  <c r="BE16" i="3"/>
  <c r="BD16" i="3"/>
  <c r="BC16" i="3"/>
  <c r="BA16" i="3"/>
  <c r="B9" i="2"/>
  <c r="A9" i="2"/>
  <c r="C27" i="3"/>
  <c r="BE13" i="3"/>
  <c r="BD13" i="3"/>
  <c r="BC13" i="3"/>
  <c r="BB13" i="3"/>
  <c r="BE12" i="3"/>
  <c r="BD12" i="3"/>
  <c r="BC12" i="3"/>
  <c r="BB12" i="3"/>
  <c r="BE11" i="3"/>
  <c r="BD11" i="3"/>
  <c r="BC11" i="3"/>
  <c r="BB11" i="3"/>
  <c r="B8" i="2"/>
  <c r="A8" i="2"/>
  <c r="C14" i="3"/>
  <c r="BE8" i="3"/>
  <c r="BE9" i="3" s="1"/>
  <c r="I7" i="2" s="1"/>
  <c r="BD8" i="3"/>
  <c r="BD9" i="3" s="1"/>
  <c r="H7" i="2" s="1"/>
  <c r="BC8" i="3"/>
  <c r="BC9" i="3" s="1"/>
  <c r="G7" i="2" s="1"/>
  <c r="B7" i="2"/>
  <c r="A7" i="2"/>
  <c r="C9" i="3"/>
  <c r="C4" i="3"/>
  <c r="C3" i="3"/>
  <c r="C2" i="2"/>
  <c r="C1" i="2"/>
  <c r="G8" i="1"/>
  <c r="G39" i="3" l="1" a="1"/>
  <c r="G27" i="3" a="1"/>
  <c r="G78" i="3"/>
  <c r="G68" i="3"/>
  <c r="G39" i="3"/>
  <c r="G27" i="3"/>
  <c r="G14" i="3"/>
  <c r="G9" i="3"/>
  <c r="BB70" i="3"/>
  <c r="BB78" i="3" s="1"/>
  <c r="F12" i="2" s="1"/>
  <c r="BA12" i="3"/>
  <c r="BA14" i="3" s="1"/>
  <c r="E8" i="2" s="1"/>
  <c r="BC14" i="3"/>
  <c r="G8" i="2" s="1"/>
  <c r="BE27" i="3"/>
  <c r="I9" i="2" s="1"/>
  <c r="BC68" i="3"/>
  <c r="G11" i="2" s="1"/>
  <c r="BC78" i="3"/>
  <c r="G12" i="2" s="1"/>
  <c r="BB14" i="3"/>
  <c r="F8" i="2" s="1"/>
  <c r="BE14" i="3"/>
  <c r="I8" i="2" s="1"/>
  <c r="BC27" i="3"/>
  <c r="G9" i="2" s="1"/>
  <c r="BC39" i="3"/>
  <c r="G10" i="2" s="1"/>
  <c r="BA39" i="3"/>
  <c r="E10" i="2" s="1"/>
  <c r="BA8" i="3"/>
  <c r="BA9" i="3" s="1"/>
  <c r="E7" i="2" s="1"/>
  <c r="BA68" i="3"/>
  <c r="E11" i="2" s="1"/>
  <c r="BE68" i="3"/>
  <c r="I11" i="2" s="1"/>
  <c r="BA27" i="3"/>
  <c r="E9" i="2" s="1"/>
  <c r="BB39" i="3"/>
  <c r="F10" i="2" s="1"/>
  <c r="BE39" i="3"/>
  <c r="I10" i="2" s="1"/>
  <c r="BA78" i="3"/>
  <c r="E12" i="2" s="1"/>
  <c r="BD14" i="3"/>
  <c r="H8" i="2" s="1"/>
  <c r="BD27" i="3"/>
  <c r="H9" i="2" s="1"/>
  <c r="BD68" i="3"/>
  <c r="H11" i="2" s="1"/>
  <c r="BD78" i="3"/>
  <c r="H12" i="2" s="1"/>
  <c r="BD39" i="3"/>
  <c r="H10" i="2" s="1"/>
  <c r="BE78" i="3"/>
  <c r="I12" i="2" s="1"/>
  <c r="BB27" i="3"/>
  <c r="F9" i="2" s="1"/>
  <c r="BB41" i="3"/>
  <c r="BB68" i="3" s="1"/>
  <c r="F11" i="2" s="1"/>
  <c r="G13" i="2" l="1"/>
  <c r="C14" i="1" s="1"/>
  <c r="F13" i="2"/>
  <c r="C17" i="1" s="1"/>
  <c r="I13" i="2"/>
  <c r="C20" i="1" s="1"/>
  <c r="H13" i="2"/>
  <c r="C15" i="1" s="1"/>
  <c r="E13" i="2"/>
  <c r="G18" i="2" l="1"/>
  <c r="I18" i="2" s="1"/>
  <c r="C16" i="1"/>
  <c r="C18" i="1" s="1"/>
  <c r="C21" i="1" s="1"/>
  <c r="G19" i="2"/>
  <c r="I19" i="2" s="1"/>
  <c r="G15" i="1" s="1"/>
  <c r="G20" i="2"/>
  <c r="I20" i="2" s="1"/>
  <c r="G16" i="1" s="1"/>
  <c r="G14" i="1" l="1"/>
  <c r="G22" i="1" s="1"/>
  <c r="C22" i="1" s="1"/>
  <c r="H21" i="2" a="1"/>
  <c r="H21" i="2" s="1"/>
  <c r="G22" i="1" a="1"/>
  <c r="F30" i="1" l="1"/>
  <c r="F29" i="1" l="1"/>
  <c r="F31" i="1" s="1" a="1"/>
  <c r="F3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<sst xmlns="http://schemas.openxmlformats.org/spreadsheetml/2006/main" count="261" uniqueCount="197">
  <si>
    <t>KRYCÍ LIST ROZPOČTU</t>
  </si>
  <si>
    <t>Objekt :</t>
  </si>
  <si>
    <t>Název objektu :</t>
  </si>
  <si>
    <t>JKSO :</t>
  </si>
  <si>
    <t xml:space="preserve"> </t>
  </si>
  <si>
    <t>Stavba :</t>
  </si>
  <si>
    <t>Název stavby :</t>
  </si>
  <si>
    <t>SKP :</t>
  </si>
  <si>
    <t>Projektant :</t>
  </si>
  <si>
    <t>Počet měrných jednotek :</t>
  </si>
  <si>
    <t>Objednatel :</t>
  </si>
  <si>
    <t>Náklady na MJ :</t>
  </si>
  <si>
    <t>Počet listů :</t>
  </si>
  <si>
    <t>Zakázkové číslo :</t>
  </si>
  <si>
    <t>Zpracovatel projektu :</t>
  </si>
  <si>
    <t>Zhotovitel :</t>
  </si>
  <si>
    <t>ROZPOČTOVÉ NÁKLADY</t>
  </si>
  <si>
    <t>Rozpočtové náklady II. a III. hlavy</t>
  </si>
  <si>
    <t>Vedlejší rozpočtové náklady</t>
  </si>
  <si>
    <t>Dodávka celkem</t>
  </si>
  <si>
    <t>Z</t>
  </si>
  <si>
    <t>Montáž celkem</t>
  </si>
  <si>
    <t>R</t>
  </si>
  <si>
    <t>HSV celkem</t>
  </si>
  <si>
    <t>N</t>
  </si>
  <si>
    <t>PSV celkem</t>
  </si>
  <si>
    <t>ZRN celkem</t>
  </si>
  <si>
    <t>HZS</t>
  </si>
  <si>
    <t>RN II.a III.hlavy</t>
  </si>
  <si>
    <t>Ostatní VRN</t>
  </si>
  <si>
    <t>ZRN+VRN+HZS</t>
  </si>
  <si>
    <t>VRN celkem</t>
  </si>
  <si>
    <t>Vypracoval</t>
  </si>
  <si>
    <t>Za zhotovitele</t>
  </si>
  <si>
    <t>Za objednatele</t>
  </si>
  <si>
    <t>Jméno :</t>
  </si>
  <si>
    <t>Datum :</t>
  </si>
  <si>
    <t>Podpis:</t>
  </si>
  <si>
    <t>Podpis :</t>
  </si>
  <si>
    <t>Základ pro DPH</t>
  </si>
  <si>
    <t>%  činí :</t>
  </si>
  <si>
    <t>DPH</t>
  </si>
  <si>
    <t>CENA ZA OBJEKT CELKEM</t>
  </si>
  <si>
    <t>Poznámka :</t>
  </si>
  <si>
    <t>REKAPITULACE  STAVEBNÍCH  DÍLŮ</t>
  </si>
  <si>
    <t>Stavební díl</t>
  </si>
  <si>
    <t>HSV</t>
  </si>
  <si>
    <t>PSV</t>
  </si>
  <si>
    <t>Dodávka</t>
  </si>
  <si>
    <t>Montáž</t>
  </si>
  <si>
    <t>CELKEM  OBJEKT</t>
  </si>
  <si>
    <t>VEDLEJŠÍ ROZPOČTOVÉ  NÁKLADY</t>
  </si>
  <si>
    <t>Název VRN</t>
  </si>
  <si>
    <t>Kč</t>
  </si>
  <si>
    <t>%</t>
  </si>
  <si>
    <t>Základna</t>
  </si>
  <si>
    <t>CELKEM VRN</t>
  </si>
  <si>
    <t xml:space="preserve">Položkový rozpočet </t>
  </si>
  <si>
    <t>P.č.</t>
  </si>
  <si>
    <t>Číslo položky</t>
  </si>
  <si>
    <t>Název položky</t>
  </si>
  <si>
    <t>MJ</t>
  </si>
  <si>
    <t>množství</t>
  </si>
  <si>
    <t>cena / MJ</t>
  </si>
  <si>
    <t>celkem (Kč)</t>
  </si>
  <si>
    <t>Díl:</t>
  </si>
  <si>
    <t>ks</t>
  </si>
  <si>
    <t>Celkem za</t>
  </si>
  <si>
    <t>ČŠI - Ústí nad Labem</t>
  </si>
  <si>
    <t>6</t>
  </si>
  <si>
    <t>Úpravy povrchů, pro výmalbu</t>
  </si>
  <si>
    <t>611315412</t>
  </si>
  <si>
    <t>Oprava vnitřní vápenné hladké omítky stropů v rozsahu plochy přes 10 do 30%</t>
  </si>
  <si>
    <t>m2</t>
  </si>
  <si>
    <t>9</t>
  </si>
  <si>
    <t>Ostatní konstrukce, lešení pro výmalbu</t>
  </si>
  <si>
    <t>946112118</t>
  </si>
  <si>
    <t>Montáž pojízdných věží trubkových/dílcových š 0,6-0,9 m, dl. do 3,2 mv přes 7,6 m do 8,6 m</t>
  </si>
  <si>
    <t>946112818</t>
  </si>
  <si>
    <t>Demontáž pojízdných věží trubkových/dílcových š 0,6-0,9 m, dl. do 3,2 m, v přes 7,6 do 8,6 m</t>
  </si>
  <si>
    <t>946111218</t>
  </si>
  <si>
    <t>Příplatek k pojízdným věžím, š 0,6-0,9 m, dl.do 3,2 m, v7,6-8,6 m,za první a ZKD den použití</t>
  </si>
  <si>
    <t>764</t>
  </si>
  <si>
    <t>Konstrukce klempířské</t>
  </si>
  <si>
    <t>764 31-1822.R00</t>
  </si>
  <si>
    <t>Demont. Cu krytiny střech (říms), tabule 2 x 1 m, nad 25m2, do 30°</t>
  </si>
  <si>
    <t>632 45-1411.R00</t>
  </si>
  <si>
    <t xml:space="preserve">Očištění a vyspravení podkladního zdiva římsy </t>
  </si>
  <si>
    <t>712 33-1101.R00</t>
  </si>
  <si>
    <t xml:space="preserve">Podkladní lepenka na sucho, montáž </t>
  </si>
  <si>
    <t>628-11150</t>
  </si>
  <si>
    <t>Pás asfaltovaný Charbit A 500 H nepískovaný podkladní lepenka; plocha + 10%</t>
  </si>
  <si>
    <t>764R01</t>
  </si>
  <si>
    <t>Likvidace a odvoz demontované Cu krytiny tl.0,55mm 195 m2 x 4,92 kg/m2 = 959,40 kg</t>
  </si>
  <si>
    <t>t</t>
  </si>
  <si>
    <t>764R02</t>
  </si>
  <si>
    <t>Odečet za výkup demontovaného Cu plechu 195 m2*4,92 kg/m2 (tl. Cu plech 0,55mm)=959,4 kg</t>
  </si>
  <si>
    <t>764 21-1201.R00</t>
  </si>
  <si>
    <t>Montáž krytiny hl. římsy z Cu tabulí 1x2m,do 30° včetně úpravy kolem pilířků</t>
  </si>
  <si>
    <t>196-20540</t>
  </si>
  <si>
    <t>Plech měděný  Cu  0,55x1000x2000 mm 195 m2 + prostřih (10%)</t>
  </si>
  <si>
    <t>76403</t>
  </si>
  <si>
    <t xml:space="preserve">Předvýroba oplechování římsy v dílně </t>
  </si>
  <si>
    <t>76404</t>
  </si>
  <si>
    <t>Krytina střech z Cu plechu - spojovací materiál (cín, hmoždinky, nýty, silikon.tmel)</t>
  </si>
  <si>
    <t>soub</t>
  </si>
  <si>
    <t>998 76-4103.R00</t>
  </si>
  <si>
    <t xml:space="preserve">Přesun hmot pro klempířské konstr., výšky do 24 m </t>
  </si>
  <si>
    <t>775</t>
  </si>
  <si>
    <t>Podlahy vlysové a parketové, oprava m.č. 312, 314</t>
  </si>
  <si>
    <t xml:space="preserve">Oprava podlah, broušení vlysů, parket (dub) </t>
  </si>
  <si>
    <t xml:space="preserve">Vyleštění dřevěných podlah </t>
  </si>
  <si>
    <t xml:space="preserve">Oprava podlah z vlysů, parket tmelení </t>
  </si>
  <si>
    <t xml:space="preserve">Doplnění parket (dub) </t>
  </si>
  <si>
    <t xml:space="preserve">Přesun hmot pro podlahy vlysové </t>
  </si>
  <si>
    <t>783</t>
  </si>
  <si>
    <t>783 62-15</t>
  </si>
  <si>
    <t>Špaletové okno dvojité 1.NP, 135 x 180 cm (bez obložení ostění)</t>
  </si>
  <si>
    <t>783 62-08</t>
  </si>
  <si>
    <t>Špaletové okno dvojité 2. NP, 145 x 300 cm (s obložením ostění)</t>
  </si>
  <si>
    <t>783 62- 12</t>
  </si>
  <si>
    <t>Špaletové okno dvojité 2.NP, 145 x 300 cm (s obložením ostění)</t>
  </si>
  <si>
    <t>783 62-03</t>
  </si>
  <si>
    <t>Špaletové okno dvojité 3.NP, 132 x 230 cm (s obložením ostění)</t>
  </si>
  <si>
    <t>784</t>
  </si>
  <si>
    <t>Malby, m.č.101,102,113,115,201,204,205,206,207,208</t>
  </si>
  <si>
    <t>784121013</t>
  </si>
  <si>
    <t>Rozmývání podkladu po oškrabání malby v v místnostech přes 3,80 do 5,00m ,včet.profil.lišt</t>
  </si>
  <si>
    <t>784121VPP</t>
  </si>
  <si>
    <t>Oškrabání malby v místnostech v přes 3,80 do 5,00m, včet.profilač.ních lišt</t>
  </si>
  <si>
    <t>78415VPIS</t>
  </si>
  <si>
    <t>Jednonás. izolováníé skvrn od vody alumin.solí v místnostech v3,80 do 5,00m, difuzně neutral. nátěr</t>
  </si>
  <si>
    <t>784171VPZ1</t>
  </si>
  <si>
    <t>Zakrytí dvojnásob.vnitř.podlah prtiskluz.rounem proti poškrábání a páskou, včet.pozdějšího odkrytí</t>
  </si>
  <si>
    <t>78417VPZSP</t>
  </si>
  <si>
    <t>Zakrytí vnitř.ploch stěn (dřev.obkladu), dveří a oken v místnostech, v přes 3,80 do 5,00 m</t>
  </si>
  <si>
    <t>784181114</t>
  </si>
  <si>
    <t>Zákl. sikkát penetrace pigmentovaná podkladu 1x, v místnostech v přes 3,80 do 5,00 m</t>
  </si>
  <si>
    <t>784321VPK</t>
  </si>
  <si>
    <t>Dvojnásobná suilikát. malba v místnostech v přes 3,80 do 5,00 m (např. Keim Biosil)</t>
  </si>
  <si>
    <t>784191007</t>
  </si>
  <si>
    <t>Čištění vnitřních ploch podlah po provedení malířských pracíé</t>
  </si>
  <si>
    <t>Mimostaveništní doprava</t>
  </si>
  <si>
    <t>Provozní vlivy</t>
  </si>
  <si>
    <t>Práce na kulturních památkách</t>
  </si>
  <si>
    <t>Česká školní inspekce</t>
  </si>
  <si>
    <t>Nátěry, oprava oken (průčelí budovy)</t>
  </si>
  <si>
    <t>Oprava střechy, oken průčelí a interiérů objektu Ústeckého inspektorátu ČŠI</t>
  </si>
  <si>
    <t>783000VP</t>
  </si>
  <si>
    <t>78311321</t>
  </si>
  <si>
    <t>783114R8</t>
  </si>
  <si>
    <t>783152114</t>
  </si>
  <si>
    <t>783101203</t>
  </si>
  <si>
    <t>783101R9</t>
  </si>
  <si>
    <t>783117R10</t>
  </si>
  <si>
    <t>783101R1</t>
  </si>
  <si>
    <t>783101R2</t>
  </si>
  <si>
    <t>783101R3</t>
  </si>
  <si>
    <t>783101R7</t>
  </si>
  <si>
    <t>783101R6</t>
  </si>
  <si>
    <t>783101R5</t>
  </si>
  <si>
    <t>783101R4</t>
  </si>
  <si>
    <t>Požadované práce:</t>
  </si>
  <si>
    <t>Zjištění funkčnosti ok.křídel v rámech a připasování</t>
  </si>
  <si>
    <t>Demontáž stávajícího těsnění z okenního rámu, vyfrézování drážky, montáž novéhosilikon.těsnění, včetně materiálu</t>
  </si>
  <si>
    <t xml:space="preserve">Označení okenních křídel a kování </t>
  </si>
  <si>
    <t>Svislé a vodorovné přenesení okenních křídel, včetně manipulace</t>
  </si>
  <si>
    <t xml:space="preserve">Demontáž + montáž kování včetně vyleštění kliček a promazání táhel a pantů </t>
  </si>
  <si>
    <t>Odstranění nátěrů z truhlářských konstrukcí opálením / obroušením bruskou</t>
  </si>
  <si>
    <t xml:space="preserve">Truhlářské opravy, výměna okapnic, výměna zasklívacích lišt, částečné doplnění nových profilů do stávajících okenních rámů a křídel </t>
  </si>
  <si>
    <t>Zakrývání konstrukcí včetně pozdějšího odkrytí podlah nebo vodorovných ploch olepením páskou nebo fólií</t>
  </si>
  <si>
    <t>Napouštěcí nátěr truhlářských konstrukcí dvojnásobný fungicidní syntetický</t>
  </si>
  <si>
    <t>Základní nátěr truhlářských konstrukcí dvojnásobný syntetický</t>
  </si>
  <si>
    <t>Tmelení truhlářských konstrukcí lokální, včetně přebroušení tmelených míst rozsahu přes 10 do 30% plochy, tmelem polyesterovým</t>
  </si>
  <si>
    <t>Příprava podkladu truhlářských konstrukcí před provedením nátěru broušení smirkovým papírem nebo plátnem jemné</t>
  </si>
  <si>
    <t>Příprava podkladu truhlářských konstrukcí před provedením nátěru oprášení dvojnásobné</t>
  </si>
  <si>
    <t>Krycí nátěr truhlářských konstrukcí dvojnásobný syntetický</t>
  </si>
  <si>
    <t>783168R11</t>
  </si>
  <si>
    <t>Lazurovací nátěr truhlářských konstrukcí dvojnásobný olejový</t>
  </si>
  <si>
    <t>(Požadované práce dtto pol. 24, okna 1.NP)</t>
  </si>
  <si>
    <t xml:space="preserve">              </t>
  </si>
  <si>
    <t xml:space="preserve">Výkaz výměr pro ocenění prací obsahuje v uvedených kapitolách práce tykající se pouze uvedených částí objektu:                                                                                                                   1. Opravu klempířských konstrukcí části střechy; výměnu poškozeného oplechování obvodové římsy a napojení na stávající oplechování nadřímsového žlabu.                                                                                                                                                                         2. Opravu a obnovu výmalby místností č. 101,102,113,115,201,204,205,206,207,208,312,315,316,317 a 318, včetně souvisejících prací (lešení)                                                                                                                                                                                                          3. Opravu podlavy z dubových vlýsek v m.č. 312 a 315                                                                                                                                           4. Opravu oken (kompletní repasi, dle uvedeného soupisu prací) průčelí budovy do ulice W. Churchilla a oken souvisejících v rohových místnostech v 1. - 3. NP.                                                                                                                                                             Vzhledem k atypičnosti prací je část položek uvedena v tzv. R - položkách                                                                                                         </t>
  </si>
  <si>
    <t>775591918</t>
  </si>
  <si>
    <t>775591951</t>
  </si>
  <si>
    <t>775591905</t>
  </si>
  <si>
    <t>775591930</t>
  </si>
  <si>
    <t>998775203</t>
  </si>
  <si>
    <t>775511410</t>
  </si>
  <si>
    <t>775591920</t>
  </si>
  <si>
    <t>Oprava podlah, vyssátí povrchu</t>
  </si>
  <si>
    <t>766695213</t>
  </si>
  <si>
    <t>Montáž prahů dveří jednokř., š přes 10 cm</t>
  </si>
  <si>
    <t>61187222</t>
  </si>
  <si>
    <t>Práh dveřní dubový, dl.1200 mm, š290 mm, lakovaný, atyp.</t>
  </si>
  <si>
    <t>61187182</t>
  </si>
  <si>
    <t>Práh dveřní dubový, dl.900 mm, š 200 mm, lakovaný</t>
  </si>
  <si>
    <t>Oprava podlah z vlysů a parket, lakování 3x (včet. laku Bona Traffic matt pro vysoké zatížení)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</si>
</sst>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"/>
    <numFmt numFmtId="165" formatCode="#,##0.00\ &quot;Kč&quot;"/>
  </numFmts>
  <fonts count="22" x14ac:knownFonts="1">
    <font>
      <sz val="10"/>
      <name val="Arial CE"/>
      <charset val="238"/>
    </font>
    <font>
      <b/>
      <sz val="14"/>
      <name val="Arial CE"/>
      <family val="2"/>
      <charset val="238"/>
    </font>
    <font>
      <b/>
      <i/>
      <sz val="12"/>
      <name val="Arial CE"/>
      <family val="2"/>
      <charset val="238"/>
    </font>
    <font>
      <b/>
      <i/>
      <sz val="10"/>
      <name val="Arial CE"/>
      <family val="2"/>
      <charset val="238"/>
    </font>
    <font>
      <b/>
      <sz val="9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family val="2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sz val="10"/>
      <name val="Arial CE"/>
    </font>
    <font>
      <sz val="9"/>
      <name val="Arial CE"/>
      <family val="2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b/>
      <u/>
      <sz val="12"/>
      <name val="Arial CE"/>
      <family val="2"/>
      <charset val="238"/>
    </font>
    <font>
      <b/>
      <u/>
      <sz val="10"/>
      <name val="Arial CE"/>
      <family val="2"/>
      <charset val="238"/>
    </font>
    <font>
      <u/>
      <sz val="10"/>
      <name val="Arial CE"/>
      <family val="2"/>
      <charset val="238"/>
    </font>
    <font>
      <sz val="10"/>
      <color indexed="9"/>
      <name val="Arial CE"/>
      <family val="2"/>
      <charset val="238"/>
    </font>
    <font>
      <sz val="8"/>
      <name val="Arial CE"/>
    </font>
    <font>
      <i/>
      <sz val="8"/>
      <name val="Arial CE"/>
      <family val="2"/>
      <charset val="238"/>
    </font>
    <font>
      <i/>
      <sz val="9"/>
      <name val="Arial CE"/>
    </font>
    <font>
      <sz val="8"/>
      <name val="Arial"/>
      <family val="2"/>
      <charset val="238"/>
    </font>
    <font>
      <b/>
      <sz val="8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</borders>
  <cellStyleXfs count="2">
    <xf numFmtId="0" fontId="0" fillId="0" borderId="0"/>
    <xf numFmtId="0" fontId="9" fillId="0" borderId="0"/>
  </cellStyleXfs>
  <cellXfs count="210">
    <xf numFmtId="0" fontId="0" fillId="0" borderId="0" xfId="0"/>
    <xf numFmtId="0" fontId="1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49" fontId="2" fillId="2" borderId="5" xfId="0" applyNumberFormat="1" applyFont="1" applyFill="1" applyBorder="1"/>
    <xf numFmtId="49" fontId="0" fillId="2" borderId="6" xfId="0" applyNumberFormat="1" applyFill="1" applyBorder="1"/>
    <xf numFmtId="0" fontId="3" fillId="2" borderId="0" xfId="0" applyFont="1" applyFill="1" applyBorder="1"/>
    <xf numFmtId="0" fontId="0" fillId="2" borderId="0" xfId="0" applyFill="1" applyBorder="1"/>
    <xf numFmtId="0" fontId="0" fillId="0" borderId="0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1" xfId="0" applyNumberFormat="1" applyBorder="1"/>
    <xf numFmtId="0" fontId="0" fillId="0" borderId="10" xfId="0" applyNumberFormat="1" applyBorder="1"/>
    <xf numFmtId="0" fontId="0" fillId="0" borderId="0" xfId="0" applyNumberFormat="1"/>
    <xf numFmtId="0" fontId="0" fillId="0" borderId="16" xfId="0" applyBorder="1"/>
    <xf numFmtId="0" fontId="0" fillId="0" borderId="14" xfId="0" applyBorder="1"/>
    <xf numFmtId="0" fontId="0" fillId="0" borderId="17" xfId="0" applyBorder="1"/>
    <xf numFmtId="0" fontId="0" fillId="0" borderId="18" xfId="0" applyBorder="1"/>
    <xf numFmtId="0" fontId="0" fillId="0" borderId="5" xfId="0" applyBorder="1"/>
    <xf numFmtId="0" fontId="0" fillId="0" borderId="13" xfId="0" applyBorder="1"/>
    <xf numFmtId="3" fontId="0" fillId="0" borderId="0" xfId="0" applyNumberFormat="1"/>
    <xf numFmtId="0" fontId="1" fillId="0" borderId="22" xfId="0" applyFont="1" applyBorder="1" applyAlignment="1">
      <alignment horizontal="centerContinuous" vertical="center"/>
    </xf>
    <xf numFmtId="0" fontId="6" fillId="0" borderId="23" xfId="0" applyFont="1" applyBorder="1" applyAlignment="1">
      <alignment horizontal="centerContinuous" vertical="center"/>
    </xf>
    <xf numFmtId="0" fontId="0" fillId="0" borderId="23" xfId="0" applyBorder="1" applyAlignment="1">
      <alignment horizontal="centerContinuous" vertical="center"/>
    </xf>
    <xf numFmtId="0" fontId="0" fillId="0" borderId="24" xfId="0" applyBorder="1" applyAlignment="1">
      <alignment horizontal="centerContinuous" vertical="center"/>
    </xf>
    <xf numFmtId="0" fontId="5" fillId="0" borderId="25" xfId="0" applyFont="1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27" xfId="0" applyBorder="1" applyAlignment="1">
      <alignment horizontal="centerContinuous"/>
    </xf>
    <xf numFmtId="0" fontId="5" fillId="0" borderId="26" xfId="0" applyFont="1" applyBorder="1" applyAlignment="1">
      <alignment horizontal="centerContinuous"/>
    </xf>
    <xf numFmtId="0" fontId="0" fillId="0" borderId="26" xfId="0" applyBorder="1" applyAlignment="1">
      <alignment horizontal="centerContinuous"/>
    </xf>
    <xf numFmtId="0" fontId="0" fillId="0" borderId="28" xfId="0" applyBorder="1"/>
    <xf numFmtId="0" fontId="0" fillId="0" borderId="20" xfId="0" applyBorder="1"/>
    <xf numFmtId="0" fontId="0" fillId="0" borderId="30" xfId="0" applyBorder="1"/>
    <xf numFmtId="3" fontId="0" fillId="0" borderId="31" xfId="0" applyNumberFormat="1" applyBorder="1"/>
    <xf numFmtId="0" fontId="0" fillId="0" borderId="32" xfId="0" applyBorder="1"/>
    <xf numFmtId="3" fontId="0" fillId="0" borderId="14" xfId="0" applyNumberFormat="1" applyBorder="1"/>
    <xf numFmtId="0" fontId="0" fillId="0" borderId="15" xfId="0" applyBorder="1"/>
    <xf numFmtId="0" fontId="0" fillId="0" borderId="33" xfId="0" applyBorder="1"/>
    <xf numFmtId="0" fontId="0" fillId="0" borderId="34" xfId="0" applyBorder="1"/>
    <xf numFmtId="0" fontId="7" fillId="0" borderId="16" xfId="0" applyFont="1" applyBorder="1"/>
    <xf numFmtId="0" fontId="0" fillId="0" borderId="36" xfId="0" applyBorder="1"/>
    <xf numFmtId="3" fontId="0" fillId="0" borderId="37" xfId="0" applyNumberFormat="1" applyBorder="1"/>
    <xf numFmtId="0" fontId="0" fillId="0" borderId="38" xfId="0" applyBorder="1"/>
    <xf numFmtId="0" fontId="0" fillId="0" borderId="39" xfId="0" applyBorder="1"/>
    <xf numFmtId="0" fontId="0" fillId="0" borderId="0" xfId="0" applyBorder="1" applyAlignment="1">
      <alignment horizontal="right"/>
    </xf>
    <xf numFmtId="164" fontId="0" fillId="0" borderId="0" xfId="0" applyNumberFormat="1" applyBorder="1"/>
    <xf numFmtId="0" fontId="0" fillId="0" borderId="11" xfId="0" applyNumberFormat="1" applyBorder="1" applyAlignment="1">
      <alignment horizontal="right"/>
    </xf>
    <xf numFmtId="165" fontId="0" fillId="0" borderId="14" xfId="0" applyNumberFormat="1" applyBorder="1"/>
    <xf numFmtId="165" fontId="0" fillId="0" borderId="0" xfId="0" applyNumberFormat="1" applyBorder="1"/>
    <xf numFmtId="0" fontId="6" fillId="0" borderId="36" xfId="0" applyFont="1" applyFill="1" applyBorder="1"/>
    <xf numFmtId="0" fontId="6" fillId="0" borderId="37" xfId="0" applyFont="1" applyFill="1" applyBorder="1"/>
    <xf numFmtId="0" fontId="6" fillId="0" borderId="40" xfId="0" applyFont="1" applyFill="1" applyBorder="1"/>
    <xf numFmtId="165" fontId="6" fillId="0" borderId="37" xfId="0" applyNumberFormat="1" applyFont="1" applyFill="1" applyBorder="1"/>
    <xf numFmtId="0" fontId="6" fillId="0" borderId="41" xfId="0" applyFont="1" applyFill="1" applyBorder="1"/>
    <xf numFmtId="0" fontId="6" fillId="0" borderId="0" xfId="0" applyFont="1"/>
    <xf numFmtId="0" fontId="0" fillId="0" borderId="0" xfId="0" applyAlignment="1"/>
    <xf numFmtId="0" fontId="0" fillId="0" borderId="0" xfId="0" applyAlignment="1">
      <alignment vertical="justify"/>
    </xf>
    <xf numFmtId="0" fontId="3" fillId="0" borderId="44" xfId="1" applyFont="1" applyBorder="1"/>
    <xf numFmtId="0" fontId="9" fillId="0" borderId="44" xfId="1" applyBorder="1"/>
    <xf numFmtId="0" fontId="9" fillId="0" borderId="44" xfId="1" applyBorder="1" applyAlignment="1">
      <alignment horizontal="right"/>
    </xf>
    <xf numFmtId="0" fontId="9" fillId="0" borderId="44" xfId="1" applyFont="1" applyBorder="1"/>
    <xf numFmtId="0" fontId="0" fillId="0" borderId="44" xfId="0" applyNumberFormat="1" applyBorder="1" applyAlignment="1">
      <alignment horizontal="left"/>
    </xf>
    <xf numFmtId="0" fontId="0" fillId="0" borderId="45" xfId="0" applyNumberFormat="1" applyBorder="1"/>
    <xf numFmtId="0" fontId="3" fillId="0" borderId="48" xfId="1" applyFont="1" applyBorder="1"/>
    <xf numFmtId="0" fontId="9" fillId="0" borderId="48" xfId="1" applyBorder="1"/>
    <xf numFmtId="0" fontId="9" fillId="0" borderId="48" xfId="1" applyBorder="1" applyAlignment="1">
      <alignment horizontal="right"/>
    </xf>
    <xf numFmtId="49" fontId="1" fillId="0" borderId="0" xfId="0" applyNumberFormat="1" applyFont="1" applyAlignment="1">
      <alignment horizontal="centerContinuous"/>
    </xf>
    <xf numFmtId="0" fontId="1" fillId="0" borderId="0" xfId="0" applyFont="1" applyBorder="1" applyAlignment="1">
      <alignment horizontal="centerContinuous"/>
    </xf>
    <xf numFmtId="49" fontId="5" fillId="0" borderId="25" xfId="0" applyNumberFormat="1" applyFont="1" applyFill="1" applyBorder="1"/>
    <xf numFmtId="0" fontId="5" fillId="0" borderId="26" xfId="0" applyFont="1" applyFill="1" applyBorder="1"/>
    <xf numFmtId="0" fontId="5" fillId="0" borderId="27" xfId="0" applyFont="1" applyFill="1" applyBorder="1"/>
    <xf numFmtId="0" fontId="5" fillId="0" borderId="50" xfId="0" applyFont="1" applyFill="1" applyBorder="1"/>
    <xf numFmtId="0" fontId="5" fillId="0" borderId="51" xfId="0" applyFont="1" applyFill="1" applyBorder="1"/>
    <xf numFmtId="0" fontId="5" fillId="0" borderId="52" xfId="0" applyFont="1" applyFill="1" applyBorder="1"/>
    <xf numFmtId="0" fontId="10" fillId="0" borderId="0" xfId="0" applyFont="1" applyFill="1" applyBorder="1"/>
    <xf numFmtId="0" fontId="0" fillId="0" borderId="0" xfId="0" applyFill="1" applyBorder="1"/>
    <xf numFmtId="3" fontId="7" fillId="0" borderId="7" xfId="0" applyNumberFormat="1" applyFont="1" applyFill="1" applyBorder="1"/>
    <xf numFmtId="0" fontId="5" fillId="0" borderId="25" xfId="0" applyFont="1" applyFill="1" applyBorder="1"/>
    <xf numFmtId="3" fontId="5" fillId="0" borderId="27" xfId="0" applyNumberFormat="1" applyFont="1" applyFill="1" applyBorder="1"/>
    <xf numFmtId="0" fontId="5" fillId="0" borderId="0" xfId="0" applyFont="1"/>
    <xf numFmtId="0" fontId="1" fillId="0" borderId="0" xfId="0" applyFont="1" applyFill="1" applyAlignment="1">
      <alignment horizontal="centerContinuous"/>
    </xf>
    <xf numFmtId="0" fontId="0" fillId="0" borderId="0" xfId="0" applyFill="1"/>
    <xf numFmtId="0" fontId="11" fillId="0" borderId="30" xfId="0" applyFont="1" applyFill="1" applyBorder="1"/>
    <xf numFmtId="0" fontId="11" fillId="0" borderId="31" xfId="0" applyFont="1" applyFill="1" applyBorder="1"/>
    <xf numFmtId="0" fontId="0" fillId="0" borderId="55" xfId="0" applyFill="1" applyBorder="1"/>
    <xf numFmtId="4" fontId="12" fillId="0" borderId="31" xfId="0" applyNumberFormat="1" applyFont="1" applyFill="1" applyBorder="1" applyAlignment="1">
      <alignment horizontal="right"/>
    </xf>
    <xf numFmtId="4" fontId="12" fillId="0" borderId="55" xfId="0" applyNumberFormat="1" applyFont="1" applyFill="1" applyBorder="1" applyAlignment="1">
      <alignment horizontal="right"/>
    </xf>
    <xf numFmtId="0" fontId="7" fillId="0" borderId="34" xfId="0" applyFont="1" applyFill="1" applyBorder="1"/>
    <xf numFmtId="0" fontId="7" fillId="0" borderId="20" xfId="0" applyFont="1" applyFill="1" applyBorder="1"/>
    <xf numFmtId="0" fontId="7" fillId="0" borderId="21" xfId="0" applyFont="1" applyFill="1" applyBorder="1"/>
    <xf numFmtId="4" fontId="7" fillId="0" borderId="20" xfId="0" applyNumberFormat="1" applyFont="1" applyFill="1" applyBorder="1" applyAlignment="1">
      <alignment horizontal="right"/>
    </xf>
    <xf numFmtId="0" fontId="0" fillId="0" borderId="36" xfId="0" applyFill="1" applyBorder="1"/>
    <xf numFmtId="0" fontId="5" fillId="0" borderId="37" xfId="0" applyFont="1" applyFill="1" applyBorder="1"/>
    <xf numFmtId="0" fontId="0" fillId="0" borderId="37" xfId="0" applyFill="1" applyBorder="1"/>
    <xf numFmtId="4" fontId="0" fillId="0" borderId="59" xfId="0" applyNumberFormat="1" applyFill="1" applyBorder="1"/>
    <xf numFmtId="4" fontId="0" fillId="0" borderId="36" xfId="0" applyNumberFormat="1" applyFill="1" applyBorder="1"/>
    <xf numFmtId="4" fontId="0" fillId="0" borderId="37" xfId="0" applyNumberFormat="1" applyFill="1" applyBorder="1"/>
    <xf numFmtId="3" fontId="10" fillId="0" borderId="0" xfId="0" applyNumberFormat="1" applyFont="1"/>
    <xf numFmtId="4" fontId="10" fillId="0" borderId="0" xfId="0" applyNumberFormat="1" applyFont="1"/>
    <xf numFmtId="4" fontId="0" fillId="0" borderId="0" xfId="0" applyNumberFormat="1"/>
    <xf numFmtId="0" fontId="9" fillId="0" borderId="0" xfId="1"/>
    <xf numFmtId="0" fontId="9" fillId="0" borderId="0" xfId="1" applyFill="1"/>
    <xf numFmtId="0" fontId="14" fillId="0" borderId="0" xfId="1" applyFont="1" applyFill="1" applyAlignment="1">
      <alignment horizontal="centerContinuous"/>
    </xf>
    <xf numFmtId="0" fontId="15" fillId="0" borderId="0" xfId="1" applyFont="1" applyFill="1" applyAlignment="1">
      <alignment horizontal="centerContinuous"/>
    </xf>
    <xf numFmtId="0" fontId="15" fillId="0" borderId="0" xfId="1" applyFont="1" applyFill="1" applyAlignment="1">
      <alignment horizontal="right"/>
    </xf>
    <xf numFmtId="0" fontId="3" fillId="0" borderId="48" xfId="1" applyFont="1" applyFill="1" applyBorder="1"/>
    <xf numFmtId="0" fontId="9" fillId="0" borderId="48" xfId="1" applyFill="1" applyBorder="1"/>
    <xf numFmtId="0" fontId="10" fillId="0" borderId="0" xfId="1" applyFont="1" applyFill="1"/>
    <xf numFmtId="0" fontId="9" fillId="0" borderId="0" xfId="1" applyFont="1" applyFill="1"/>
    <xf numFmtId="0" fontId="9" fillId="0" borderId="0" xfId="1" applyFill="1" applyAlignment="1">
      <alignment horizontal="right"/>
    </xf>
    <xf numFmtId="0" fontId="9" fillId="0" borderId="0" xfId="1" applyFill="1" applyAlignment="1"/>
    <xf numFmtId="49" fontId="4" fillId="0" borderId="57" xfId="1" applyNumberFormat="1" applyFont="1" applyFill="1" applyBorder="1"/>
    <xf numFmtId="0" fontId="4" fillId="0" borderId="15" xfId="1" applyFont="1" applyFill="1" applyBorder="1" applyAlignment="1">
      <alignment horizontal="center"/>
    </xf>
    <xf numFmtId="0" fontId="4" fillId="0" borderId="15" xfId="1" applyNumberFormat="1" applyFont="1" applyFill="1" applyBorder="1" applyAlignment="1">
      <alignment horizontal="center"/>
    </xf>
    <xf numFmtId="0" fontId="4" fillId="0" borderId="57" xfId="1" applyFont="1" applyFill="1" applyBorder="1" applyAlignment="1">
      <alignment horizontal="center"/>
    </xf>
    <xf numFmtId="0" fontId="5" fillId="0" borderId="53" xfId="1" applyFont="1" applyFill="1" applyBorder="1" applyAlignment="1">
      <alignment horizontal="center"/>
    </xf>
    <xf numFmtId="49" fontId="5" fillId="0" borderId="53" xfId="1" applyNumberFormat="1" applyFont="1" applyFill="1" applyBorder="1" applyAlignment="1">
      <alignment horizontal="left"/>
    </xf>
    <xf numFmtId="0" fontId="5" fillId="0" borderId="53" xfId="1" applyFont="1" applyFill="1" applyBorder="1"/>
    <xf numFmtId="0" fontId="9" fillId="0" borderId="0" xfId="1" applyNumberFormat="1"/>
    <xf numFmtId="0" fontId="16" fillId="0" borderId="0" xfId="1" applyFont="1"/>
    <xf numFmtId="0" fontId="7" fillId="0" borderId="53" xfId="1" applyFont="1" applyFill="1" applyBorder="1" applyAlignment="1">
      <alignment horizontal="center"/>
    </xf>
    <xf numFmtId="49" fontId="8" fillId="0" borderId="53" xfId="1" applyNumberFormat="1" applyFont="1" applyFill="1" applyBorder="1" applyAlignment="1">
      <alignment horizontal="left"/>
    </xf>
    <xf numFmtId="0" fontId="8" fillId="0" borderId="53" xfId="1" applyFont="1" applyFill="1" applyBorder="1" applyAlignment="1">
      <alignment wrapText="1"/>
    </xf>
    <xf numFmtId="0" fontId="9" fillId="0" borderId="60" xfId="1" applyFill="1" applyBorder="1" applyAlignment="1">
      <alignment horizontal="center"/>
    </xf>
    <xf numFmtId="49" fontId="3" fillId="0" borderId="60" xfId="1" applyNumberFormat="1" applyFont="1" applyFill="1" applyBorder="1" applyAlignment="1">
      <alignment horizontal="left"/>
    </xf>
    <xf numFmtId="0" fontId="3" fillId="0" borderId="60" xfId="1" applyFont="1" applyFill="1" applyBorder="1"/>
    <xf numFmtId="3" fontId="9" fillId="0" borderId="0" xfId="1" applyNumberFormat="1"/>
    <xf numFmtId="0" fontId="9" fillId="0" borderId="0" xfId="1" applyBorder="1"/>
    <xf numFmtId="0" fontId="18" fillId="0" borderId="0" xfId="1" applyFont="1" applyAlignment="1"/>
    <xf numFmtId="0" fontId="9" fillId="0" borderId="0" xfId="1" applyAlignment="1">
      <alignment horizontal="right"/>
    </xf>
    <xf numFmtId="0" fontId="19" fillId="0" borderId="0" xfId="1" applyFont="1" applyBorder="1"/>
    <xf numFmtId="3" fontId="19" fillId="0" borderId="0" xfId="1" applyNumberFormat="1" applyFont="1" applyBorder="1" applyAlignment="1">
      <alignment horizontal="right"/>
    </xf>
    <xf numFmtId="4" fontId="19" fillId="0" borderId="0" xfId="1" applyNumberFormat="1" applyFont="1" applyBorder="1"/>
    <xf numFmtId="0" fontId="18" fillId="0" borderId="0" xfId="1" applyFont="1" applyBorder="1" applyAlignment="1"/>
    <xf numFmtId="0" fontId="9" fillId="0" borderId="0" xfId="1" applyBorder="1" applyAlignment="1">
      <alignment horizontal="right"/>
    </xf>
    <xf numFmtId="49" fontId="10" fillId="0" borderId="5" xfId="0" applyNumberFormat="1" applyFont="1" applyFill="1" applyBorder="1"/>
    <xf numFmtId="49" fontId="8" fillId="0" borderId="53" xfId="1" applyNumberFormat="1" applyFont="1" applyFill="1" applyBorder="1" applyAlignment="1">
      <alignment horizontal="left" vertical="top"/>
    </xf>
    <xf numFmtId="0" fontId="8" fillId="0" borderId="53" xfId="1" applyFont="1" applyFill="1" applyBorder="1" applyAlignment="1">
      <alignment vertical="top" wrapText="1"/>
    </xf>
    <xf numFmtId="0" fontId="20" fillId="0" borderId="0" xfId="0" applyFont="1" applyAlignment="1" applyProtection="1">
      <alignment vertical="top" wrapText="1"/>
      <protection locked="0"/>
    </xf>
    <xf numFmtId="0" fontId="20" fillId="0" borderId="0" xfId="0" applyFont="1" applyAlignment="1" applyProtection="1">
      <alignment horizontal="left" vertical="center" wrapText="1"/>
    </xf>
    <xf numFmtId="0" fontId="7" fillId="0" borderId="53" xfId="1" applyFont="1" applyFill="1" applyBorder="1" applyAlignment="1">
      <alignment horizontal="center" vertical="top"/>
    </xf>
    <xf numFmtId="0" fontId="9" fillId="0" borderId="60" xfId="1" applyFill="1" applyBorder="1" applyAlignment="1">
      <alignment horizontal="center" vertical="top"/>
    </xf>
    <xf numFmtId="0" fontId="9" fillId="0" borderId="53" xfId="1" applyFill="1" applyBorder="1" applyAlignment="1">
      <alignment horizontal="center" vertical="top"/>
    </xf>
    <xf numFmtId="49" fontId="17" fillId="0" borderId="53" xfId="1" applyNumberFormat="1" applyFont="1" applyFill="1" applyBorder="1" applyAlignment="1">
      <alignment horizontal="center" vertical="top" shrinkToFit="1"/>
    </xf>
    <xf numFmtId="0" fontId="9" fillId="0" borderId="53" xfId="1" applyNumberFormat="1" applyFill="1" applyBorder="1" applyAlignment="1">
      <alignment horizontal="right" vertical="top"/>
    </xf>
    <xf numFmtId="4" fontId="17" fillId="0" borderId="53" xfId="1" applyNumberFormat="1" applyFont="1" applyFill="1" applyBorder="1" applyAlignment="1">
      <alignment horizontal="right" vertical="top"/>
    </xf>
    <xf numFmtId="4" fontId="9" fillId="0" borderId="60" xfId="1" applyNumberFormat="1" applyFill="1" applyBorder="1" applyAlignment="1">
      <alignment horizontal="right" vertical="top"/>
    </xf>
    <xf numFmtId="0" fontId="21" fillId="0" borderId="53" xfId="1" applyFont="1" applyFill="1" applyBorder="1" applyAlignment="1">
      <alignment wrapText="1"/>
    </xf>
    <xf numFmtId="49" fontId="21" fillId="0" borderId="53" xfId="1" applyNumberFormat="1" applyFont="1" applyFill="1" applyBorder="1" applyAlignment="1">
      <alignment horizontal="center" vertical="top" shrinkToFit="1"/>
    </xf>
    <xf numFmtId="4" fontId="21" fillId="0" borderId="53" xfId="1" applyNumberFormat="1" applyFont="1" applyFill="1" applyBorder="1" applyAlignment="1">
      <alignment horizontal="right" vertical="top"/>
    </xf>
    <xf numFmtId="49" fontId="21" fillId="0" borderId="53" xfId="1" applyNumberFormat="1" applyFont="1" applyFill="1" applyBorder="1" applyAlignment="1">
      <alignment horizontal="left" vertical="top"/>
    </xf>
    <xf numFmtId="0" fontId="20" fillId="0" borderId="0" xfId="0" applyFont="1" applyAlignment="1" applyProtection="1">
      <alignment horizontal="left" vertical="center"/>
    </xf>
    <xf numFmtId="0" fontId="20" fillId="0" borderId="53" xfId="0" applyFont="1" applyBorder="1" applyAlignment="1" applyProtection="1">
      <alignment horizontal="left" vertical="center" wrapText="1"/>
    </xf>
    <xf numFmtId="49" fontId="17" fillId="0" borderId="53" xfId="1" applyNumberFormat="1" applyFont="1" applyFill="1" applyBorder="1" applyAlignment="1">
      <alignment horizontal="center" shrinkToFit="1"/>
    </xf>
    <xf numFmtId="4" fontId="5" fillId="0" borderId="60" xfId="1" applyNumberFormat="1" applyFont="1" applyFill="1" applyBorder="1" applyAlignment="1">
      <alignment horizontal="right" vertical="top"/>
    </xf>
    <xf numFmtId="0" fontId="8" fillId="3" borderId="53" xfId="1" applyFont="1" applyFill="1" applyBorder="1" applyAlignment="1">
      <alignment wrapText="1"/>
    </xf>
    <xf numFmtId="3" fontId="0" fillId="0" borderId="4" xfId="0" applyNumberFormat="1" applyBorder="1"/>
    <xf numFmtId="2" fontId="9" fillId="0" borderId="0" xfId="1" applyNumberFormat="1"/>
    <xf numFmtId="4" fontId="7" fillId="0" borderId="6" xfId="0" applyNumberFormat="1" applyFont="1" applyFill="1" applyBorder="1"/>
    <xf numFmtId="4" fontId="7" fillId="0" borderId="53" xfId="0" applyNumberFormat="1" applyFont="1" applyFill="1" applyBorder="1"/>
    <xf numFmtId="4" fontId="7" fillId="0" borderId="54" xfId="0" applyNumberFormat="1" applyFont="1" applyFill="1" applyBorder="1"/>
    <xf numFmtId="4" fontId="5" fillId="0" borderId="50" xfId="0" applyNumberFormat="1" applyFont="1" applyFill="1" applyBorder="1"/>
    <xf numFmtId="4" fontId="0" fillId="0" borderId="0" xfId="0" applyNumberFormat="1" applyFill="1" applyBorder="1"/>
    <xf numFmtId="4" fontId="1" fillId="0" borderId="0" xfId="0" applyNumberFormat="1" applyFont="1" applyFill="1" applyAlignment="1">
      <alignment horizontal="centerContinuous"/>
    </xf>
    <xf numFmtId="4" fontId="0" fillId="0" borderId="0" xfId="0" applyNumberFormat="1" applyFill="1"/>
    <xf numFmtId="4" fontId="11" fillId="0" borderId="56" xfId="0" applyNumberFormat="1" applyFont="1" applyFill="1" applyBorder="1" applyAlignment="1">
      <alignment horizontal="right"/>
    </xf>
    <xf numFmtId="4" fontId="11" fillId="0" borderId="31" xfId="0" applyNumberFormat="1" applyFont="1" applyFill="1" applyBorder="1" applyAlignment="1">
      <alignment horizontal="right"/>
    </xf>
    <xf numFmtId="4" fontId="11" fillId="0" borderId="32" xfId="0" applyNumberFormat="1" applyFont="1" applyFill="1" applyBorder="1" applyAlignment="1">
      <alignment horizontal="center"/>
    </xf>
    <xf numFmtId="4" fontId="7" fillId="0" borderId="33" xfId="0" applyNumberFormat="1" applyFont="1" applyFill="1" applyBorder="1" applyAlignment="1">
      <alignment horizontal="right"/>
    </xf>
    <xf numFmtId="4" fontId="7" fillId="0" borderId="57" xfId="0" applyNumberFormat="1" applyFont="1" applyFill="1" applyBorder="1" applyAlignment="1">
      <alignment horizontal="right"/>
    </xf>
    <xf numFmtId="4" fontId="7" fillId="0" borderId="58" xfId="0" applyNumberFormat="1" applyFont="1" applyFill="1" applyBorder="1" applyAlignment="1">
      <alignment horizontal="right"/>
    </xf>
    <xf numFmtId="4" fontId="7" fillId="0" borderId="21" xfId="0" applyNumberFormat="1" applyFont="1" applyFill="1" applyBorder="1" applyAlignment="1">
      <alignment horizontal="right"/>
    </xf>
    <xf numFmtId="4" fontId="0" fillId="0" borderId="29" xfId="0" applyNumberFormat="1" applyBorder="1"/>
    <xf numFmtId="4" fontId="0" fillId="0" borderId="35" xfId="0" applyNumberFormat="1" applyBorder="1"/>
    <xf numFmtId="2" fontId="0" fillId="0" borderId="12" xfId="0" applyNumberFormat="1" applyBorder="1"/>
    <xf numFmtId="0" fontId="0" fillId="0" borderId="0" xfId="0" applyAlignment="1">
      <alignment horizontal="left" wrapText="1"/>
    </xf>
    <xf numFmtId="0" fontId="3" fillId="2" borderId="19" xfId="0" applyFont="1" applyFill="1" applyBorder="1" applyAlignment="1"/>
    <xf numFmtId="0" fontId="3" fillId="2" borderId="20" xfId="0" applyFont="1" applyFill="1" applyBorder="1" applyAlignment="1"/>
    <xf numFmtId="0" fontId="3" fillId="2" borderId="21" xfId="0" applyFont="1" applyFill="1" applyBorder="1" applyAlignment="1"/>
    <xf numFmtId="0" fontId="4" fillId="0" borderId="14" xfId="0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0" fontId="5" fillId="0" borderId="19" xfId="0" applyFont="1" applyBorder="1" applyAlignment="1">
      <alignment horizontal="left"/>
    </xf>
    <xf numFmtId="0" fontId="5" fillId="0" borderId="20" xfId="0" applyFont="1" applyBorder="1" applyAlignment="1">
      <alignment horizontal="left"/>
    </xf>
    <xf numFmtId="0" fontId="5" fillId="0" borderId="21" xfId="0" applyFont="1" applyBorder="1" applyAlignment="1">
      <alignment horizontal="left"/>
    </xf>
    <xf numFmtId="0" fontId="8" fillId="0" borderId="0" xfId="0" applyFont="1" applyAlignment="1">
      <alignment horizontal="left" vertical="top" wrapText="1"/>
    </xf>
    <xf numFmtId="0" fontId="9" fillId="0" borderId="42" xfId="1" applyFont="1" applyBorder="1" applyAlignment="1">
      <alignment horizontal="center"/>
    </xf>
    <xf numFmtId="0" fontId="9" fillId="0" borderId="43" xfId="1" applyFont="1" applyBorder="1" applyAlignment="1">
      <alignment horizontal="center"/>
    </xf>
    <xf numFmtId="0" fontId="9" fillId="0" borderId="46" xfId="1" applyFont="1" applyBorder="1" applyAlignment="1">
      <alignment horizontal="center"/>
    </xf>
    <xf numFmtId="0" fontId="9" fillId="0" borderId="47" xfId="1" applyFont="1" applyBorder="1" applyAlignment="1">
      <alignment horizontal="center"/>
    </xf>
    <xf numFmtId="0" fontId="9" fillId="0" borderId="48" xfId="1" applyFont="1" applyBorder="1" applyAlignment="1">
      <alignment horizontal="left"/>
    </xf>
    <xf numFmtId="0" fontId="9" fillId="0" borderId="49" xfId="1" applyFont="1" applyBorder="1" applyAlignment="1">
      <alignment horizontal="left"/>
    </xf>
    <xf numFmtId="4" fontId="5" fillId="0" borderId="37" xfId="0" applyNumberFormat="1" applyFont="1" applyFill="1" applyBorder="1" applyAlignment="1">
      <alignment horizontal="right"/>
    </xf>
    <xf numFmtId="4" fontId="5" fillId="0" borderId="59" xfId="0" applyNumberFormat="1" applyFont="1" applyFill="1" applyBorder="1" applyAlignment="1">
      <alignment horizontal="right"/>
    </xf>
    <xf numFmtId="0" fontId="3" fillId="0" borderId="61" xfId="1" applyFont="1" applyFill="1" applyBorder="1" applyAlignment="1">
      <alignment horizontal="left"/>
    </xf>
    <xf numFmtId="0" fontId="3" fillId="0" borderId="44" xfId="1" applyFont="1" applyFill="1" applyBorder="1" applyAlignment="1">
      <alignment horizontal="left"/>
    </xf>
    <xf numFmtId="0" fontId="3" fillId="0" borderId="45" xfId="1" applyFont="1" applyFill="1" applyBorder="1" applyAlignment="1">
      <alignment horizontal="left"/>
    </xf>
    <xf numFmtId="0" fontId="13" fillId="0" borderId="0" xfId="1" applyFont="1" applyAlignment="1">
      <alignment horizontal="center"/>
    </xf>
    <xf numFmtId="0" fontId="9" fillId="0" borderId="42" xfId="1" applyFont="1" applyFill="1" applyBorder="1" applyAlignment="1">
      <alignment horizontal="center"/>
    </xf>
    <xf numFmtId="0" fontId="9" fillId="0" borderId="43" xfId="1" applyFont="1" applyFill="1" applyBorder="1" applyAlignment="1">
      <alignment horizontal="center"/>
    </xf>
    <xf numFmtId="49" fontId="9" fillId="0" borderId="46" xfId="1" applyNumberFormat="1" applyFont="1" applyFill="1" applyBorder="1" applyAlignment="1">
      <alignment horizontal="center"/>
    </xf>
    <xf numFmtId="0" fontId="9" fillId="0" borderId="47" xfId="1" applyFont="1" applyFill="1" applyBorder="1" applyAlignment="1">
      <alignment horizontal="center"/>
    </xf>
    <xf numFmtId="0" fontId="9" fillId="0" borderId="48" xfId="1" applyFill="1" applyBorder="1" applyAlignment="1">
      <alignment horizontal="center" shrinkToFit="1"/>
    </xf>
    <xf numFmtId="0" fontId="9" fillId="0" borderId="49" xfId="1" applyFill="1" applyBorder="1" applyAlignment="1">
      <alignment horizontal="center" shrinkToFit="1"/>
    </xf>
  </cellXfs>
  <cellStyles count="2">
    <cellStyle name="Normální" xfId="0" builtinId="0"/>
    <cellStyle name="normální_POL.XLS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21"/>
  <dimension ref="A1:BE52"/>
  <sheetViews>
    <sheetView tabSelected="1" workbookViewId="0">
      <selection activeCell="C16" sqref="C16"/>
    </sheetView>
  </sheetViews>
  <sheetFormatPr defaultRowHeight="12.75" x14ac:dyDescent="0.2"/>
  <cols>
    <col min="1" max="1" width="2" customWidth="1"/>
    <col min="2" max="2" width="15" customWidth="1"/>
    <col min="3" max="3" width="15.85546875" customWidth="1"/>
    <col min="4" max="4" width="14.5703125" customWidth="1"/>
    <col min="5" max="5" width="12.5703125" customWidth="1"/>
    <col min="6" max="6" width="19.7109375" customWidth="1"/>
    <col min="7" max="7" width="14.140625" customWidth="1"/>
  </cols>
  <sheetData>
    <row r="1" spans="1:57" ht="21.75" customHeight="1" x14ac:dyDescent="0.25">
      <c r="A1" s="1" t="s">
        <v>0</v>
      </c>
      <c r="B1" s="2"/>
      <c r="C1" s="2"/>
      <c r="D1" s="2"/>
      <c r="E1" s="2"/>
      <c r="F1" s="2"/>
      <c r="G1" s="2"/>
    </row>
    <row r="2" spans="1:57" ht="15" customHeight="1" thickBot="1" x14ac:dyDescent="0.25"/>
    <row r="3" spans="1:57" ht="12.95" customHeight="1" x14ac:dyDescent="0.2">
      <c r="A3" s="3" t="s">
        <v>1</v>
      </c>
      <c r="B3" s="4"/>
      <c r="C3" s="5" t="s">
        <v>2</v>
      </c>
      <c r="D3" s="5"/>
      <c r="E3" s="5"/>
      <c r="F3" s="5" t="s">
        <v>3</v>
      </c>
      <c r="G3" s="6"/>
    </row>
    <row r="4" spans="1:57" ht="12.95" customHeight="1" x14ac:dyDescent="0.2">
      <c r="A4" s="7"/>
      <c r="B4" s="8"/>
      <c r="C4" s="9" t="s">
        <v>68</v>
      </c>
      <c r="D4" s="10"/>
      <c r="E4" s="10"/>
      <c r="F4" s="11"/>
      <c r="G4" s="12"/>
    </row>
    <row r="5" spans="1:57" ht="12.95" customHeight="1" x14ac:dyDescent="0.2">
      <c r="A5" s="13" t="s">
        <v>5</v>
      </c>
      <c r="B5" s="14"/>
      <c r="C5" s="15" t="s">
        <v>6</v>
      </c>
      <c r="D5" s="15"/>
      <c r="E5" s="15"/>
      <c r="F5" s="16" t="s">
        <v>7</v>
      </c>
      <c r="G5" s="17"/>
    </row>
    <row r="6" spans="1:57" ht="12.95" customHeight="1" x14ac:dyDescent="0.2">
      <c r="A6" s="7"/>
      <c r="B6" s="8"/>
      <c r="C6" s="183" t="s">
        <v>147</v>
      </c>
      <c r="D6" s="184"/>
      <c r="E6" s="184"/>
      <c r="F6" s="184"/>
      <c r="G6" s="185"/>
    </row>
    <row r="7" spans="1:57" x14ac:dyDescent="0.2">
      <c r="A7" s="13" t="s">
        <v>8</v>
      </c>
      <c r="B7" s="15"/>
      <c r="C7" s="186"/>
      <c r="D7" s="187"/>
      <c r="E7" s="18" t="s">
        <v>9</v>
      </c>
      <c r="F7" s="19"/>
      <c r="G7" s="181">
        <v>0</v>
      </c>
      <c r="H7" s="20"/>
      <c r="I7" s="20"/>
    </row>
    <row r="8" spans="1:57" x14ac:dyDescent="0.2">
      <c r="A8" s="13" t="s">
        <v>10</v>
      </c>
      <c r="B8" s="15"/>
      <c r="C8" s="186" t="s">
        <v>145</v>
      </c>
      <c r="D8" s="187"/>
      <c r="E8" s="16" t="s">
        <v>11</v>
      </c>
      <c r="F8" s="15"/>
      <c r="G8" s="181">
        <f>IF(PocetMJ=0,,ROUND((#REF!+F29)/PocetMJ,1))</f>
        <v>0</v>
      </c>
    </row>
    <row r="9" spans="1:57" x14ac:dyDescent="0.2">
      <c r="A9" s="21" t="s">
        <v>12</v>
      </c>
      <c r="B9" s="22"/>
      <c r="C9" s="22"/>
      <c r="D9" s="22"/>
      <c r="E9" s="23" t="s">
        <v>13</v>
      </c>
      <c r="F9" s="22"/>
      <c r="G9" s="24"/>
    </row>
    <row r="10" spans="1:57" x14ac:dyDescent="0.2">
      <c r="A10" s="25" t="s">
        <v>14</v>
      </c>
      <c r="B10" s="11"/>
      <c r="C10" s="11"/>
      <c r="D10" s="11"/>
      <c r="E10" s="26" t="s">
        <v>15</v>
      </c>
      <c r="F10" s="11"/>
      <c r="G10" s="12"/>
      <c r="BA10" s="27"/>
      <c r="BB10" s="27"/>
      <c r="BC10" s="27"/>
      <c r="BD10" s="27"/>
      <c r="BE10" s="27"/>
    </row>
    <row r="11" spans="1:57" x14ac:dyDescent="0.2">
      <c r="A11" s="25"/>
      <c r="B11" s="11"/>
      <c r="C11" s="11"/>
      <c r="D11" s="11"/>
      <c r="E11" s="188"/>
      <c r="F11" s="189"/>
      <c r="G11" s="190"/>
    </row>
    <row r="12" spans="1:57" ht="28.5" customHeight="1" thickBot="1" x14ac:dyDescent="0.25">
      <c r="A12" s="28" t="s">
        <v>16</v>
      </c>
      <c r="B12" s="29"/>
      <c r="C12" s="29"/>
      <c r="D12" s="29"/>
      <c r="E12" s="30"/>
      <c r="F12" s="30"/>
      <c r="G12" s="31"/>
    </row>
    <row r="13" spans="1:57" ht="17.25" customHeight="1" thickBot="1" x14ac:dyDescent="0.25">
      <c r="A13" s="32" t="s">
        <v>17</v>
      </c>
      <c r="B13" s="33"/>
      <c r="C13" s="34"/>
      <c r="D13" s="35" t="s">
        <v>18</v>
      </c>
      <c r="E13" s="36"/>
      <c r="F13" s="36"/>
      <c r="G13" s="34"/>
    </row>
    <row r="14" spans="1:57" ht="15.95" customHeight="1" x14ac:dyDescent="0.2">
      <c r="A14" s="37"/>
      <c r="B14" s="38" t="s">
        <v>19</v>
      </c>
      <c r="C14" s="179">
        <f>Dodavka</f>
        <v>0</v>
      </c>
      <c r="D14" s="39" t="str">
        <f>Rekapitulace!A18</f>
        <v>Mimostaveništní doprava</v>
      </c>
      <c r="E14" s="40"/>
      <c r="F14" s="41"/>
      <c r="G14" s="179">
        <f>Rekapitulace!I18</f>
        <v>0</v>
      </c>
    </row>
    <row r="15" spans="1:57" ht="15.95" customHeight="1" x14ac:dyDescent="0.2">
      <c r="A15" s="37" t="s">
        <v>20</v>
      </c>
      <c r="B15" s="38" t="s">
        <v>21</v>
      </c>
      <c r="C15" s="179">
        <f>Mont</f>
        <v>0</v>
      </c>
      <c r="D15" s="21" t="str">
        <f>Rekapitulace!A19</f>
        <v>Provozní vlivy</v>
      </c>
      <c r="E15" s="42"/>
      <c r="F15" s="43"/>
      <c r="G15" s="179">
        <f>Rekapitulace!I19</f>
        <v>0</v>
      </c>
    </row>
    <row r="16" spans="1:57" ht="15.95" customHeight="1" x14ac:dyDescent="0.2">
      <c r="A16" s="37" t="s">
        <v>22</v>
      </c>
      <c r="B16" s="38" t="s">
        <v>23</v>
      </c>
      <c r="C16" s="179">
        <f>HSV</f>
        <v>0</v>
      </c>
      <c r="D16" s="21" t="str">
        <f>Rekapitulace!A20</f>
        <v>Práce na kulturních památkách</v>
      </c>
      <c r="E16" s="42"/>
      <c r="F16" s="43"/>
      <c r="G16" s="179">
        <f>Rekapitulace!I20</f>
        <v>0</v>
      </c>
    </row>
    <row r="17" spans="1:7" ht="15.95" customHeight="1" x14ac:dyDescent="0.2">
      <c r="A17" s="44" t="s">
        <v>24</v>
      </c>
      <c r="B17" s="38" t="s">
        <v>25</v>
      </c>
      <c r="C17" s="179">
        <f>PSV</f>
        <v>0</v>
      </c>
      <c r="D17" s="21"/>
      <c r="E17" s="42"/>
      <c r="F17" s="43"/>
      <c r="G17" s="179"/>
    </row>
    <row r="18" spans="1:7" ht="15.95" customHeight="1" x14ac:dyDescent="0.2">
      <c r="A18" s="45" t="s">
        <v>26</v>
      </c>
      <c r="B18" s="38"/>
      <c r="C18" s="179">
        <f>SUM(C14:C17)</f>
        <v>0</v>
      </c>
      <c r="D18" s="46"/>
      <c r="E18" s="42"/>
      <c r="F18" s="43"/>
      <c r="G18" s="179"/>
    </row>
    <row r="19" spans="1:7" ht="15.95" customHeight="1" x14ac:dyDescent="0.2">
      <c r="A19" s="45"/>
      <c r="B19" s="38"/>
      <c r="C19" s="179"/>
      <c r="D19" s="21"/>
      <c r="E19" s="42"/>
      <c r="F19" s="43"/>
      <c r="G19" s="179"/>
    </row>
    <row r="20" spans="1:7" ht="15.95" customHeight="1" x14ac:dyDescent="0.2">
      <c r="A20" s="45" t="s">
        <v>27</v>
      </c>
      <c r="B20" s="38"/>
      <c r="C20" s="179">
        <f>HZS</f>
        <v>0</v>
      </c>
      <c r="D20" s="21"/>
      <c r="E20" s="42"/>
      <c r="F20" s="43"/>
      <c r="G20" s="179"/>
    </row>
    <row r="21" spans="1:7" ht="15.95" customHeight="1" x14ac:dyDescent="0.2">
      <c r="A21" s="25" t="s">
        <v>28</v>
      </c>
      <c r="B21" s="11"/>
      <c r="C21" s="179">
        <f>ROUND(C18+C20,2)</f>
        <v>0</v>
      </c>
      <c r="D21" s="21" t="s">
        <v>29</v>
      </c>
      <c r="E21" s="42"/>
      <c r="F21" s="43"/>
      <c r="G21" s="179">
        <v>0</v>
      </c>
    </row>
    <row r="22" spans="1:7" ht="15.95" customHeight="1" thickBot="1" x14ac:dyDescent="0.25">
      <c r="A22" s="21" t="s">
        <v>30</v>
      </c>
      <c r="B22" s="22"/>
      <c r="C22" s="180">
        <f>ROUND(C21+G22,2)</f>
        <v>0</v>
      </c>
      <c r="D22" s="47" t="s">
        <v>31</v>
      </c>
      <c r="E22" s="48"/>
      <c r="F22" s="49"/>
      <c r="G22" s="179">
        <f t="array" ref="G22">SUM(ROUND(G14:G21,2))</f>
        <v>0</v>
      </c>
    </row>
    <row r="23" spans="1:7" x14ac:dyDescent="0.2">
      <c r="A23" s="3" t="s">
        <v>32</v>
      </c>
      <c r="B23" s="5"/>
      <c r="C23" s="50" t="s">
        <v>33</v>
      </c>
      <c r="D23" s="5"/>
      <c r="E23" s="50" t="s">
        <v>34</v>
      </c>
      <c r="F23" s="5"/>
      <c r="G23" s="163"/>
    </row>
    <row r="24" spans="1:7" x14ac:dyDescent="0.2">
      <c r="A24" s="13"/>
      <c r="B24" s="15"/>
      <c r="C24" s="16" t="s">
        <v>35</v>
      </c>
      <c r="D24" s="15"/>
      <c r="E24" s="16" t="s">
        <v>35</v>
      </c>
      <c r="F24" s="15"/>
      <c r="G24" s="17"/>
    </row>
    <row r="25" spans="1:7" x14ac:dyDescent="0.2">
      <c r="A25" s="25" t="s">
        <v>36</v>
      </c>
      <c r="B25" s="51"/>
      <c r="C25" s="26" t="s">
        <v>36</v>
      </c>
      <c r="D25" s="11"/>
      <c r="E25" s="26" t="s">
        <v>36</v>
      </c>
      <c r="F25" s="11"/>
      <c r="G25" s="12"/>
    </row>
    <row r="26" spans="1:7" x14ac:dyDescent="0.2">
      <c r="A26" s="25"/>
      <c r="B26" s="52"/>
      <c r="C26" s="26" t="s">
        <v>37</v>
      </c>
      <c r="D26" s="11"/>
      <c r="E26" s="26" t="s">
        <v>38</v>
      </c>
      <c r="F26" s="11"/>
      <c r="G26" s="12"/>
    </row>
    <row r="27" spans="1:7" x14ac:dyDescent="0.2">
      <c r="A27" s="25"/>
      <c r="B27" s="11"/>
      <c r="C27" s="26"/>
      <c r="D27" s="11"/>
      <c r="E27" s="26"/>
      <c r="F27" s="11"/>
      <c r="G27" s="12"/>
    </row>
    <row r="28" spans="1:7" ht="97.5" customHeight="1" x14ac:dyDescent="0.2">
      <c r="A28" s="25"/>
      <c r="B28" s="11"/>
      <c r="C28" s="26"/>
      <c r="D28" s="11"/>
      <c r="E28" s="26"/>
      <c r="F28" s="11"/>
      <c r="G28" s="12"/>
    </row>
    <row r="29" spans="1:7" x14ac:dyDescent="0.2">
      <c r="A29" s="13" t="s">
        <v>39</v>
      </c>
      <c r="B29" s="15"/>
      <c r="C29" s="53">
        <v>21</v>
      </c>
      <c r="D29" s="15" t="s">
        <v>40</v>
      </c>
      <c r="E29" s="16"/>
      <c r="F29" s="54">
        <f>C22</f>
        <v>0</v>
      </c>
      <c r="G29" s="17"/>
    </row>
    <row r="30" spans="1:7" x14ac:dyDescent="0.2">
      <c r="A30" s="13" t="s">
        <v>41</v>
      </c>
      <c r="B30" s="15"/>
      <c r="C30" s="53">
        <v>21</v>
      </c>
      <c r="D30" s="15" t="s">
        <v>40</v>
      </c>
      <c r="E30" s="16"/>
      <c r="F30" s="55">
        <f>ROUND(C22*0.21,2)</f>
        <v>0</v>
      </c>
      <c r="G30" s="24"/>
    </row>
    <row r="31" spans="1:7" s="61" customFormat="1" ht="19.5" customHeight="1" thickBot="1" x14ac:dyDescent="0.3">
      <c r="A31" s="56" t="s">
        <v>42</v>
      </c>
      <c r="B31" s="57"/>
      <c r="C31" s="57"/>
      <c r="D31" s="57"/>
      <c r="E31" s="58"/>
      <c r="F31" s="59">
        <f t="array" ref="F31">SUM(ROUND(F29:F30,2))</f>
        <v>0</v>
      </c>
      <c r="G31" s="60"/>
    </row>
    <row r="33" spans="1:9" x14ac:dyDescent="0.2">
      <c r="A33" s="62" t="s">
        <v>43</v>
      </c>
      <c r="B33" s="62"/>
      <c r="C33" s="62"/>
      <c r="D33" s="62"/>
      <c r="E33" s="62"/>
      <c r="F33" s="62"/>
      <c r="G33" s="62"/>
      <c r="H33" t="s">
        <v>4</v>
      </c>
    </row>
    <row r="34" spans="1:9" ht="14.25" customHeight="1" x14ac:dyDescent="0.2">
      <c r="A34" s="62"/>
      <c r="B34" s="191" t="s">
        <v>181</v>
      </c>
      <c r="C34" s="191"/>
      <c r="D34" s="191"/>
      <c r="E34" s="191"/>
      <c r="F34" s="191"/>
      <c r="G34" s="191"/>
      <c r="H34" t="s">
        <v>4</v>
      </c>
    </row>
    <row r="35" spans="1:9" ht="12.75" customHeight="1" x14ac:dyDescent="0.2">
      <c r="A35" s="63"/>
      <c r="B35" s="191"/>
      <c r="C35" s="191"/>
      <c r="D35" s="191"/>
      <c r="E35" s="191"/>
      <c r="F35" s="191"/>
      <c r="G35" s="191"/>
      <c r="H35" t="s">
        <v>4</v>
      </c>
    </row>
    <row r="36" spans="1:9" x14ac:dyDescent="0.2">
      <c r="A36" s="63"/>
      <c r="B36" s="191"/>
      <c r="C36" s="191"/>
      <c r="D36" s="191"/>
      <c r="E36" s="191"/>
      <c r="F36" s="191"/>
      <c r="G36" s="191"/>
      <c r="H36" t="s">
        <v>4</v>
      </c>
    </row>
    <row r="37" spans="1:9" x14ac:dyDescent="0.2">
      <c r="A37" s="63"/>
      <c r="B37" s="191"/>
      <c r="C37" s="191"/>
      <c r="D37" s="191"/>
      <c r="E37" s="191"/>
      <c r="F37" s="191"/>
      <c r="G37" s="191"/>
      <c r="H37" t="s">
        <v>4</v>
      </c>
      <c r="I37" t="s">
        <v>180</v>
      </c>
    </row>
    <row r="38" spans="1:9" x14ac:dyDescent="0.2">
      <c r="A38" s="63"/>
      <c r="B38" s="191"/>
      <c r="C38" s="191"/>
      <c r="D38" s="191"/>
      <c r="E38" s="191"/>
      <c r="F38" s="191"/>
      <c r="G38" s="191"/>
      <c r="H38" t="s">
        <v>4</v>
      </c>
    </row>
    <row r="39" spans="1:9" x14ac:dyDescent="0.2">
      <c r="A39" s="63"/>
      <c r="B39" s="191"/>
      <c r="C39" s="191"/>
      <c r="D39" s="191"/>
      <c r="E39" s="191"/>
      <c r="F39" s="191"/>
      <c r="G39" s="191"/>
      <c r="H39" t="s">
        <v>4</v>
      </c>
    </row>
    <row r="40" spans="1:9" x14ac:dyDescent="0.2">
      <c r="A40" s="63"/>
      <c r="B40" s="191"/>
      <c r="C40" s="191"/>
      <c r="D40" s="191"/>
      <c r="E40" s="191"/>
      <c r="F40" s="191"/>
      <c r="G40" s="191"/>
      <c r="H40" t="s">
        <v>4</v>
      </c>
    </row>
    <row r="41" spans="1:9" x14ac:dyDescent="0.2">
      <c r="A41" s="63"/>
      <c r="B41" s="191"/>
      <c r="C41" s="191"/>
      <c r="D41" s="191"/>
      <c r="E41" s="191"/>
      <c r="F41" s="191"/>
      <c r="G41" s="191"/>
      <c r="H41" t="s">
        <v>4</v>
      </c>
    </row>
    <row r="42" spans="1:9" ht="3" customHeight="1" x14ac:dyDescent="0.2">
      <c r="A42" s="63"/>
      <c r="B42" s="191"/>
      <c r="C42" s="191"/>
      <c r="D42" s="191"/>
      <c r="E42" s="191"/>
      <c r="F42" s="191"/>
      <c r="G42" s="191"/>
      <c r="H42" t="s">
        <v>4</v>
      </c>
    </row>
    <row r="43" spans="1:9" x14ac:dyDescent="0.2">
      <c r="B43" s="182"/>
      <c r="C43" s="182"/>
      <c r="D43" s="182"/>
      <c r="E43" s="182"/>
      <c r="F43" s="182"/>
      <c r="G43" s="182"/>
    </row>
    <row r="44" spans="1:9" x14ac:dyDescent="0.2">
      <c r="B44" s="182"/>
      <c r="C44" s="182"/>
      <c r="D44" s="182"/>
      <c r="E44" s="182"/>
      <c r="F44" s="182"/>
      <c r="G44" s="182"/>
    </row>
    <row r="45" spans="1:9" x14ac:dyDescent="0.2">
      <c r="B45" s="182"/>
      <c r="C45" s="182"/>
      <c r="D45" s="182"/>
      <c r="E45" s="182"/>
      <c r="F45" s="182"/>
      <c r="G45" s="182"/>
    </row>
    <row r="46" spans="1:9" x14ac:dyDescent="0.2">
      <c r="B46" s="182"/>
      <c r="C46" s="182"/>
      <c r="D46" s="182"/>
      <c r="E46" s="182"/>
      <c r="F46" s="182"/>
      <c r="G46" s="182"/>
    </row>
    <row r="47" spans="1:9" x14ac:dyDescent="0.2">
      <c r="B47" s="182"/>
      <c r="C47" s="182"/>
      <c r="D47" s="182"/>
      <c r="E47" s="182"/>
      <c r="F47" s="182"/>
      <c r="G47" s="182"/>
    </row>
    <row r="48" spans="1:9" x14ac:dyDescent="0.2">
      <c r="B48" s="182"/>
      <c r="C48" s="182"/>
      <c r="D48" s="182"/>
      <c r="E48" s="182"/>
      <c r="F48" s="182"/>
      <c r="G48" s="182"/>
    </row>
    <row r="49" spans="2:7" x14ac:dyDescent="0.2">
      <c r="B49" s="182"/>
      <c r="C49" s="182"/>
      <c r="D49" s="182"/>
      <c r="E49" s="182"/>
      <c r="F49" s="182"/>
      <c r="G49" s="182"/>
    </row>
    <row r="50" spans="2:7" x14ac:dyDescent="0.2">
      <c r="B50" s="182"/>
      <c r="C50" s="182"/>
      <c r="D50" s="182"/>
      <c r="E50" s="182"/>
      <c r="F50" s="182"/>
      <c r="G50" s="182"/>
    </row>
    <row r="51" spans="2:7" x14ac:dyDescent="0.2">
      <c r="B51" s="182"/>
      <c r="C51" s="182"/>
      <c r="D51" s="182"/>
      <c r="E51" s="182"/>
      <c r="F51" s="182"/>
      <c r="G51" s="182"/>
    </row>
    <row r="52" spans="2:7" x14ac:dyDescent="0.2">
      <c r="B52" s="182"/>
      <c r="C52" s="182"/>
      <c r="D52" s="182"/>
      <c r="E52" s="182"/>
      <c r="F52" s="182"/>
      <c r="G52" s="182"/>
    </row>
  </sheetData>
  <mergeCells count="15">
    <mergeCell ref="B51:G51"/>
    <mergeCell ref="B52:G52"/>
    <mergeCell ref="C6:G6"/>
    <mergeCell ref="B45:G45"/>
    <mergeCell ref="B46:G46"/>
    <mergeCell ref="B47:G47"/>
    <mergeCell ref="B48:G48"/>
    <mergeCell ref="B49:G49"/>
    <mergeCell ref="B50:G50"/>
    <mergeCell ref="C7:D7"/>
    <mergeCell ref="C8:D8"/>
    <mergeCell ref="E11:G11"/>
    <mergeCell ref="B34:G42"/>
    <mergeCell ref="B43:G43"/>
    <mergeCell ref="B44:G44"/>
  </mergeCells>
  <pageMargins left="0.59055118110236227" right="0.39370078740157483" top="0.98425196850393704" bottom="0.98425196850393704" header="0.51181102362204722" footer="0.51181102362204722"/>
  <pageSetup paperSize="9" orientation="portrait" verticalDpi="300" r:id="rId1"/>
  <headerFooter alignWithMargins="0">
    <oddFooter>Strana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31"/>
  <dimension ref="A1:BE72"/>
  <sheetViews>
    <sheetView workbookViewId="0">
      <selection activeCell="F21" sqref="F21"/>
    </sheetView>
  </sheetViews>
  <sheetFormatPr defaultRowHeight="12.75" x14ac:dyDescent="0.2"/>
  <cols>
    <col min="1" max="1" width="5.85546875" customWidth="1"/>
    <col min="2" max="2" width="6.140625" customWidth="1"/>
    <col min="3" max="3" width="11.42578125" customWidth="1"/>
    <col min="4" max="4" width="15.85546875" customWidth="1"/>
    <col min="5" max="5" width="11.28515625" customWidth="1"/>
    <col min="6" max="6" width="10.85546875" customWidth="1"/>
    <col min="7" max="7" width="11" customWidth="1"/>
    <col min="8" max="8" width="11.140625" customWidth="1"/>
    <col min="9" max="9" width="10.7109375" customWidth="1"/>
  </cols>
  <sheetData>
    <row r="1" spans="1:57" ht="13.5" thickTop="1" x14ac:dyDescent="0.2">
      <c r="A1" s="192" t="s">
        <v>5</v>
      </c>
      <c r="B1" s="193"/>
      <c r="C1" s="64" t="str">
        <f>CONCATENATE(cislostavby," ",nazevstavby)</f>
        <v xml:space="preserve"> Oprava střechy, oken průčelí a interiérů objektu Ústeckého inspektorátu ČŠI</v>
      </c>
      <c r="D1" s="65"/>
      <c r="E1" s="66"/>
      <c r="F1" s="65"/>
      <c r="G1" s="67"/>
      <c r="H1" s="68"/>
      <c r="I1" s="69"/>
    </row>
    <row r="2" spans="1:57" ht="13.5" thickBot="1" x14ac:dyDescent="0.25">
      <c r="A2" s="194" t="s">
        <v>1</v>
      </c>
      <c r="B2" s="195"/>
      <c r="C2" s="70" t="str">
        <f>CONCATENATE(cisloobjektu," ",nazevobjektu)</f>
        <v xml:space="preserve"> ČŠI - Ústí nad Labem</v>
      </c>
      <c r="D2" s="71"/>
      <c r="E2" s="72"/>
      <c r="F2" s="71"/>
      <c r="G2" s="196"/>
      <c r="H2" s="196"/>
      <c r="I2" s="197"/>
    </row>
    <row r="3" spans="1:57" ht="13.5" thickTop="1" x14ac:dyDescent="0.2">
      <c r="F3" s="11"/>
    </row>
    <row r="4" spans="1:57" ht="19.5" customHeight="1" x14ac:dyDescent="0.25">
      <c r="A4" s="73" t="s">
        <v>44</v>
      </c>
      <c r="B4" s="1"/>
      <c r="C4" s="1"/>
      <c r="D4" s="1"/>
      <c r="E4" s="74"/>
      <c r="F4" s="1"/>
      <c r="G4" s="1"/>
      <c r="H4" s="1"/>
      <c r="I4" s="1"/>
    </row>
    <row r="5" spans="1:57" ht="13.5" thickBot="1" x14ac:dyDescent="0.25"/>
    <row r="6" spans="1:57" s="11" customFormat="1" ht="13.5" thickBot="1" x14ac:dyDescent="0.25">
      <c r="A6" s="75"/>
      <c r="B6" s="76" t="s">
        <v>45</v>
      </c>
      <c r="C6" s="76"/>
      <c r="D6" s="77"/>
      <c r="E6" s="78" t="s">
        <v>46</v>
      </c>
      <c r="F6" s="79" t="s">
        <v>47</v>
      </c>
      <c r="G6" s="79" t="s">
        <v>48</v>
      </c>
      <c r="H6" s="79" t="s">
        <v>49</v>
      </c>
      <c r="I6" s="80" t="s">
        <v>27</v>
      </c>
    </row>
    <row r="7" spans="1:57" s="11" customFormat="1" x14ac:dyDescent="0.2">
      <c r="A7" s="142" t="str">
        <f>Položky!B7</f>
        <v>6</v>
      </c>
      <c r="B7" s="81" t="str">
        <f>Položky!C7</f>
        <v>Úpravy povrchů, pro výmalbu</v>
      </c>
      <c r="C7" s="82"/>
      <c r="D7" s="83"/>
      <c r="E7" s="165">
        <f>Položky!BA9</f>
        <v>0</v>
      </c>
      <c r="F7" s="166">
        <f>Položky!BB9</f>
        <v>0</v>
      </c>
      <c r="G7" s="166">
        <f>Položky!BC9</f>
        <v>0</v>
      </c>
      <c r="H7" s="166">
        <f>Položky!BD9</f>
        <v>0</v>
      </c>
      <c r="I7" s="167">
        <f>Položky!BE9</f>
        <v>0</v>
      </c>
    </row>
    <row r="8" spans="1:57" s="11" customFormat="1" x14ac:dyDescent="0.2">
      <c r="A8" s="142" t="str">
        <f>Položky!B10</f>
        <v>9</v>
      </c>
      <c r="B8" s="81" t="str">
        <f>Položky!C10</f>
        <v>Ostatní konstrukce, lešení pro výmalbu</v>
      </c>
      <c r="C8" s="82"/>
      <c r="D8" s="83"/>
      <c r="E8" s="165">
        <f>Položky!BA14</f>
        <v>0</v>
      </c>
      <c r="F8" s="166">
        <f>Položky!BB14</f>
        <v>0</v>
      </c>
      <c r="G8" s="166">
        <f>Položky!BC14</f>
        <v>0</v>
      </c>
      <c r="H8" s="166">
        <f>Položky!BD14</f>
        <v>0</v>
      </c>
      <c r="I8" s="167">
        <f>Položky!BE14</f>
        <v>0</v>
      </c>
    </row>
    <row r="9" spans="1:57" s="11" customFormat="1" x14ac:dyDescent="0.2">
      <c r="A9" s="142" t="str">
        <f>Položky!B15</f>
        <v>764</v>
      </c>
      <c r="B9" s="81" t="str">
        <f>Položky!C15</f>
        <v>Konstrukce klempířské</v>
      </c>
      <c r="C9" s="82"/>
      <c r="D9" s="83"/>
      <c r="E9" s="165">
        <f>Položky!BA27</f>
        <v>0</v>
      </c>
      <c r="F9" s="166">
        <f>Položky!BB27</f>
        <v>0</v>
      </c>
      <c r="G9" s="166">
        <f>Položky!BC27</f>
        <v>0</v>
      </c>
      <c r="H9" s="166">
        <f>Položky!BD27</f>
        <v>0</v>
      </c>
      <c r="I9" s="167">
        <f>Položky!BE27</f>
        <v>0</v>
      </c>
    </row>
    <row r="10" spans="1:57" s="11" customFormat="1" x14ac:dyDescent="0.2">
      <c r="A10" s="142" t="str">
        <f>Položky!B28</f>
        <v>775</v>
      </c>
      <c r="B10" s="81" t="str">
        <f>Položky!C28</f>
        <v>Podlahy vlysové a parketové, oprava m.č. 312, 314</v>
      </c>
      <c r="C10" s="82"/>
      <c r="D10" s="83"/>
      <c r="E10" s="165">
        <f>Položky!BA39</f>
        <v>0</v>
      </c>
      <c r="F10" s="166">
        <f>Položky!BB39</f>
        <v>0</v>
      </c>
      <c r="G10" s="166">
        <f>Položky!BC39</f>
        <v>0</v>
      </c>
      <c r="H10" s="166">
        <f>Položky!BD39</f>
        <v>0</v>
      </c>
      <c r="I10" s="167">
        <f>Položky!BE39</f>
        <v>0</v>
      </c>
    </row>
    <row r="11" spans="1:57" s="11" customFormat="1" x14ac:dyDescent="0.2">
      <c r="A11" s="142" t="str">
        <f>Položky!B40</f>
        <v>783</v>
      </c>
      <c r="B11" s="81" t="str">
        <f>Položky!C40</f>
        <v>Nátěry, oprava oken (průčelí budovy)</v>
      </c>
      <c r="C11" s="82"/>
      <c r="D11" s="83"/>
      <c r="E11" s="165">
        <f>Položky!BA68</f>
        <v>0</v>
      </c>
      <c r="F11" s="166">
        <f>Položky!BB68</f>
        <v>0</v>
      </c>
      <c r="G11" s="166">
        <f>Položky!BC68</f>
        <v>0</v>
      </c>
      <c r="H11" s="166">
        <f>Položky!BD68</f>
        <v>0</v>
      </c>
      <c r="I11" s="167">
        <f>Položky!BE68</f>
        <v>0</v>
      </c>
    </row>
    <row r="12" spans="1:57" s="11" customFormat="1" ht="13.5" thickBot="1" x14ac:dyDescent="0.25">
      <c r="A12" s="142" t="str">
        <f>Položky!B69</f>
        <v>784</v>
      </c>
      <c r="B12" s="81" t="str">
        <f>Položky!C69</f>
        <v>Malby, m.č.101,102,113,115,201,204,205,206,207,208</v>
      </c>
      <c r="C12" s="82"/>
      <c r="D12" s="83"/>
      <c r="E12" s="165">
        <f>Položky!BA78</f>
        <v>0</v>
      </c>
      <c r="F12" s="166">
        <f>Položky!BB78</f>
        <v>0</v>
      </c>
      <c r="G12" s="166">
        <f>Položky!BC78</f>
        <v>0</v>
      </c>
      <c r="H12" s="166">
        <f>Položky!BD78</f>
        <v>0</v>
      </c>
      <c r="I12" s="167">
        <f>Položky!BE78</f>
        <v>0</v>
      </c>
    </row>
    <row r="13" spans="1:57" s="86" customFormat="1" ht="13.5" thickBot="1" x14ac:dyDescent="0.25">
      <c r="A13" s="84"/>
      <c r="B13" s="76" t="s">
        <v>50</v>
      </c>
      <c r="C13" s="76"/>
      <c r="D13" s="85"/>
      <c r="E13" s="168">
        <f t="array" ref="E13">SUM(ROUND(E7:E12,2))</f>
        <v>0</v>
      </c>
      <c r="F13" s="168">
        <f t="array" ref="F13">SUM(ROUND(F7:F12,2))</f>
        <v>0</v>
      </c>
      <c r="G13" s="168">
        <f t="array" ref="G13">SUM(ROUND(G7:G12,2))</f>
        <v>0</v>
      </c>
      <c r="H13" s="168">
        <f t="array" ref="H13">SUM(ROUND(H7:H12,2))</f>
        <v>0</v>
      </c>
      <c r="I13" s="168">
        <f t="array" ref="I13">SUM(ROUND(I7:I12,2))</f>
        <v>0</v>
      </c>
    </row>
    <row r="14" spans="1:57" x14ac:dyDescent="0.2">
      <c r="A14" s="82"/>
      <c r="B14" s="82"/>
      <c r="C14" s="82"/>
      <c r="D14" s="82"/>
      <c r="E14" s="169"/>
      <c r="F14" s="169"/>
      <c r="G14" s="169"/>
      <c r="H14" s="169"/>
      <c r="I14" s="169"/>
    </row>
    <row r="15" spans="1:57" ht="19.5" customHeight="1" x14ac:dyDescent="0.25">
      <c r="A15" s="87" t="s">
        <v>51</v>
      </c>
      <c r="B15" s="87"/>
      <c r="C15" s="87"/>
      <c r="D15" s="87"/>
      <c r="E15" s="170"/>
      <c r="F15" s="170"/>
      <c r="G15" s="170"/>
      <c r="H15" s="170"/>
      <c r="I15" s="170"/>
      <c r="BA15" s="27"/>
      <c r="BB15" s="27"/>
      <c r="BC15" s="27"/>
      <c r="BD15" s="27"/>
      <c r="BE15" s="27"/>
    </row>
    <row r="16" spans="1:57" ht="13.5" thickBot="1" x14ac:dyDescent="0.25">
      <c r="A16" s="88"/>
      <c r="B16" s="88"/>
      <c r="C16" s="88"/>
      <c r="D16" s="88"/>
      <c r="E16" s="171"/>
      <c r="F16" s="171"/>
      <c r="G16" s="171"/>
      <c r="H16" s="171"/>
      <c r="I16" s="171"/>
    </row>
    <row r="17" spans="1:53" x14ac:dyDescent="0.2">
      <c r="A17" s="89" t="s">
        <v>52</v>
      </c>
      <c r="B17" s="90"/>
      <c r="C17" s="90"/>
      <c r="D17" s="91"/>
      <c r="E17" s="172" t="s">
        <v>53</v>
      </c>
      <c r="F17" s="173" t="s">
        <v>54</v>
      </c>
      <c r="G17" s="174" t="s">
        <v>55</v>
      </c>
      <c r="H17" s="92"/>
      <c r="I17" s="93" t="s">
        <v>53</v>
      </c>
    </row>
    <row r="18" spans="1:53" x14ac:dyDescent="0.2">
      <c r="A18" s="94" t="s">
        <v>142</v>
      </c>
      <c r="B18" s="95"/>
      <c r="C18" s="95"/>
      <c r="D18" s="96"/>
      <c r="E18" s="175"/>
      <c r="F18" s="176"/>
      <c r="G18" s="177">
        <f>CHOOSE(BA18+1,HSV+PSV,HSV+PSV+Mont,HSV+PSV+Dodavka+Mont,HSV,PSV,Mont,Dodavka,Mont+Dodavka,0)</f>
        <v>0</v>
      </c>
      <c r="H18" s="97"/>
      <c r="I18" s="178">
        <f>E18+F18*G18/100</f>
        <v>0</v>
      </c>
      <c r="BA18">
        <v>0</v>
      </c>
    </row>
    <row r="19" spans="1:53" x14ac:dyDescent="0.2">
      <c r="A19" s="94" t="s">
        <v>143</v>
      </c>
      <c r="B19" s="95"/>
      <c r="C19" s="95"/>
      <c r="D19" s="96"/>
      <c r="E19" s="175"/>
      <c r="F19" s="176"/>
      <c r="G19" s="177">
        <f>CHOOSE(BA19+1,HSV+PSV,HSV+PSV+Mont,HSV+PSV+Dodavka+Mont,HSV,PSV,Mont,Dodavka,Mont+Dodavka,0)</f>
        <v>0</v>
      </c>
      <c r="H19" s="97"/>
      <c r="I19" s="178">
        <f>E19+F19*G19/100</f>
        <v>0</v>
      </c>
      <c r="BA19">
        <v>0</v>
      </c>
    </row>
    <row r="20" spans="1:53" x14ac:dyDescent="0.2">
      <c r="A20" s="94" t="s">
        <v>144</v>
      </c>
      <c r="B20" s="95"/>
      <c r="C20" s="95"/>
      <c r="D20" s="96"/>
      <c r="E20" s="175"/>
      <c r="F20" s="176"/>
      <c r="G20" s="177">
        <f>CHOOSE(BA20+1,HSV+PSV,HSV+PSV+Mont,HSV+PSV+Dodavka+Mont,HSV,PSV,Mont,Dodavka,Mont+Dodavka,0)</f>
        <v>0</v>
      </c>
      <c r="H20" s="97"/>
      <c r="I20" s="178">
        <f>E20+F20*G20/100</f>
        <v>0</v>
      </c>
      <c r="BA20">
        <v>0</v>
      </c>
    </row>
    <row r="21" spans="1:53" ht="13.5" thickBot="1" x14ac:dyDescent="0.25">
      <c r="A21" s="98"/>
      <c r="B21" s="99" t="s">
        <v>56</v>
      </c>
      <c r="C21" s="100"/>
      <c r="D21" s="101"/>
      <c r="E21" s="102"/>
      <c r="F21" s="103"/>
      <c r="G21" s="103"/>
      <c r="H21" s="198" cm="1">
        <f t="array" ref="H21">SUM(ROUND(I18:I20,2))</f>
        <v>0</v>
      </c>
      <c r="I21" s="199"/>
    </row>
    <row r="22" spans="1:53" x14ac:dyDescent="0.2">
      <c r="A22" s="88"/>
      <c r="B22" s="88"/>
      <c r="C22" s="88"/>
      <c r="D22" s="88"/>
      <c r="E22" s="88"/>
      <c r="F22" s="88"/>
      <c r="G22" s="88"/>
      <c r="H22" s="88"/>
      <c r="I22" s="88"/>
    </row>
    <row r="23" spans="1:53" x14ac:dyDescent="0.2">
      <c r="B23" s="86"/>
      <c r="F23" s="104"/>
      <c r="G23" s="105"/>
      <c r="H23" s="105"/>
      <c r="I23" s="106"/>
    </row>
    <row r="24" spans="1:53" x14ac:dyDescent="0.2">
      <c r="F24" s="104"/>
      <c r="G24" s="105"/>
      <c r="H24" s="105"/>
      <c r="I24" s="106"/>
    </row>
    <row r="25" spans="1:53" x14ac:dyDescent="0.2">
      <c r="F25" s="104"/>
      <c r="G25" s="105"/>
      <c r="H25" s="105"/>
      <c r="I25" s="106"/>
    </row>
    <row r="26" spans="1:53" x14ac:dyDescent="0.2">
      <c r="F26" s="104"/>
      <c r="G26" s="105"/>
      <c r="H26" s="105"/>
      <c r="I26" s="106"/>
    </row>
    <row r="27" spans="1:53" x14ac:dyDescent="0.2">
      <c r="F27" s="104"/>
      <c r="G27" s="105"/>
      <c r="H27" s="105"/>
      <c r="I27" s="106"/>
    </row>
    <row r="28" spans="1:53" x14ac:dyDescent="0.2">
      <c r="F28" s="104"/>
      <c r="G28" s="105"/>
      <c r="H28" s="105"/>
      <c r="I28" s="106"/>
    </row>
    <row r="29" spans="1:53" x14ac:dyDescent="0.2">
      <c r="F29" s="104"/>
      <c r="G29" s="105"/>
      <c r="H29" s="105"/>
      <c r="I29" s="106"/>
    </row>
    <row r="30" spans="1:53" x14ac:dyDescent="0.2">
      <c r="F30" s="104"/>
      <c r="G30" s="105"/>
      <c r="H30" s="105"/>
      <c r="I30" s="106"/>
    </row>
    <row r="31" spans="1:53" x14ac:dyDescent="0.2">
      <c r="F31" s="104"/>
      <c r="G31" s="105"/>
      <c r="H31" s="105"/>
      <c r="I31" s="106"/>
    </row>
    <row r="32" spans="1:53" x14ac:dyDescent="0.2">
      <c r="F32" s="104"/>
      <c r="G32" s="105"/>
      <c r="H32" s="105"/>
      <c r="I32" s="106"/>
    </row>
    <row r="33" spans="6:9" x14ac:dyDescent="0.2">
      <c r="F33" s="104"/>
      <c r="G33" s="105"/>
      <c r="H33" s="105"/>
      <c r="I33" s="106"/>
    </row>
    <row r="34" spans="6:9" x14ac:dyDescent="0.2">
      <c r="F34" s="104"/>
      <c r="G34" s="105"/>
      <c r="H34" s="105"/>
      <c r="I34" s="106"/>
    </row>
    <row r="35" spans="6:9" x14ac:dyDescent="0.2">
      <c r="F35" s="104"/>
      <c r="G35" s="105"/>
      <c r="H35" s="105"/>
      <c r="I35" s="106"/>
    </row>
    <row r="36" spans="6:9" x14ac:dyDescent="0.2">
      <c r="F36" s="104"/>
      <c r="G36" s="105"/>
      <c r="H36" s="105"/>
      <c r="I36" s="106"/>
    </row>
    <row r="37" spans="6:9" x14ac:dyDescent="0.2">
      <c r="F37" s="104"/>
      <c r="G37" s="105"/>
      <c r="H37" s="105"/>
      <c r="I37" s="106"/>
    </row>
    <row r="38" spans="6:9" x14ac:dyDescent="0.2">
      <c r="F38" s="104"/>
      <c r="G38" s="105"/>
      <c r="H38" s="105"/>
      <c r="I38" s="106"/>
    </row>
    <row r="39" spans="6:9" x14ac:dyDescent="0.2">
      <c r="F39" s="104"/>
      <c r="G39" s="105"/>
      <c r="H39" s="105"/>
      <c r="I39" s="106"/>
    </row>
    <row r="40" spans="6:9" x14ac:dyDescent="0.2">
      <c r="F40" s="104"/>
      <c r="G40" s="105"/>
      <c r="H40" s="105"/>
      <c r="I40" s="106"/>
    </row>
    <row r="41" spans="6:9" x14ac:dyDescent="0.2">
      <c r="F41" s="104"/>
      <c r="G41" s="105"/>
      <c r="H41" s="105"/>
      <c r="I41" s="106"/>
    </row>
    <row r="42" spans="6:9" x14ac:dyDescent="0.2">
      <c r="F42" s="104"/>
      <c r="G42" s="105"/>
      <c r="H42" s="105"/>
      <c r="I42" s="106"/>
    </row>
    <row r="43" spans="6:9" x14ac:dyDescent="0.2">
      <c r="F43" s="104"/>
      <c r="G43" s="105"/>
      <c r="H43" s="105"/>
      <c r="I43" s="106"/>
    </row>
    <row r="44" spans="6:9" x14ac:dyDescent="0.2">
      <c r="F44" s="104"/>
      <c r="G44" s="105"/>
      <c r="H44" s="105"/>
      <c r="I44" s="106"/>
    </row>
    <row r="45" spans="6:9" x14ac:dyDescent="0.2">
      <c r="F45" s="104"/>
      <c r="G45" s="105"/>
      <c r="H45" s="105"/>
      <c r="I45" s="106"/>
    </row>
    <row r="46" spans="6:9" x14ac:dyDescent="0.2">
      <c r="F46" s="104"/>
      <c r="G46" s="105"/>
      <c r="H46" s="105"/>
      <c r="I46" s="106"/>
    </row>
    <row r="47" spans="6:9" x14ac:dyDescent="0.2">
      <c r="F47" s="104"/>
      <c r="G47" s="105"/>
      <c r="H47" s="105"/>
      <c r="I47" s="106"/>
    </row>
    <row r="48" spans="6:9" x14ac:dyDescent="0.2">
      <c r="F48" s="104"/>
      <c r="G48" s="105"/>
      <c r="H48" s="105"/>
      <c r="I48" s="106"/>
    </row>
    <row r="49" spans="6:9" x14ac:dyDescent="0.2">
      <c r="F49" s="104"/>
      <c r="G49" s="105"/>
      <c r="H49" s="105"/>
      <c r="I49" s="106"/>
    </row>
    <row r="50" spans="6:9" x14ac:dyDescent="0.2">
      <c r="F50" s="104"/>
      <c r="G50" s="105"/>
      <c r="H50" s="105"/>
      <c r="I50" s="106"/>
    </row>
    <row r="51" spans="6:9" x14ac:dyDescent="0.2">
      <c r="F51" s="104"/>
      <c r="G51" s="105"/>
      <c r="H51" s="105"/>
      <c r="I51" s="106"/>
    </row>
    <row r="52" spans="6:9" x14ac:dyDescent="0.2">
      <c r="F52" s="104"/>
      <c r="G52" s="105"/>
      <c r="H52" s="105"/>
      <c r="I52" s="106"/>
    </row>
    <row r="53" spans="6:9" x14ac:dyDescent="0.2">
      <c r="F53" s="104"/>
      <c r="G53" s="105"/>
      <c r="H53" s="105"/>
      <c r="I53" s="106"/>
    </row>
    <row r="54" spans="6:9" x14ac:dyDescent="0.2">
      <c r="F54" s="104"/>
      <c r="G54" s="105"/>
      <c r="H54" s="105"/>
      <c r="I54" s="106"/>
    </row>
    <row r="55" spans="6:9" x14ac:dyDescent="0.2">
      <c r="F55" s="104"/>
      <c r="G55" s="105"/>
      <c r="H55" s="105"/>
      <c r="I55" s="106"/>
    </row>
    <row r="56" spans="6:9" x14ac:dyDescent="0.2">
      <c r="F56" s="104"/>
      <c r="G56" s="105"/>
      <c r="H56" s="105"/>
      <c r="I56" s="106"/>
    </row>
    <row r="57" spans="6:9" x14ac:dyDescent="0.2">
      <c r="F57" s="104"/>
      <c r="G57" s="105"/>
      <c r="H57" s="105"/>
      <c r="I57" s="106"/>
    </row>
    <row r="58" spans="6:9" x14ac:dyDescent="0.2">
      <c r="F58" s="104"/>
      <c r="G58" s="105"/>
      <c r="H58" s="105"/>
      <c r="I58" s="106"/>
    </row>
    <row r="59" spans="6:9" x14ac:dyDescent="0.2">
      <c r="F59" s="104"/>
      <c r="G59" s="105"/>
      <c r="H59" s="105"/>
      <c r="I59" s="106"/>
    </row>
    <row r="60" spans="6:9" x14ac:dyDescent="0.2">
      <c r="F60" s="104"/>
      <c r="G60" s="105"/>
      <c r="H60" s="105"/>
      <c r="I60" s="106"/>
    </row>
    <row r="61" spans="6:9" x14ac:dyDescent="0.2">
      <c r="F61" s="104"/>
      <c r="G61" s="105"/>
      <c r="H61" s="105"/>
      <c r="I61" s="106"/>
    </row>
    <row r="62" spans="6:9" x14ac:dyDescent="0.2">
      <c r="F62" s="104"/>
      <c r="G62" s="105"/>
      <c r="H62" s="105"/>
      <c r="I62" s="106"/>
    </row>
    <row r="63" spans="6:9" x14ac:dyDescent="0.2">
      <c r="F63" s="104"/>
      <c r="G63" s="105"/>
      <c r="H63" s="105"/>
      <c r="I63" s="106"/>
    </row>
    <row r="64" spans="6:9" x14ac:dyDescent="0.2">
      <c r="F64" s="104"/>
      <c r="G64" s="105"/>
      <c r="H64" s="105"/>
      <c r="I64" s="106"/>
    </row>
    <row r="65" spans="6:9" x14ac:dyDescent="0.2">
      <c r="F65" s="104"/>
      <c r="G65" s="105"/>
      <c r="H65" s="105"/>
      <c r="I65" s="106"/>
    </row>
    <row r="66" spans="6:9" x14ac:dyDescent="0.2">
      <c r="F66" s="104"/>
      <c r="G66" s="105"/>
      <c r="H66" s="105"/>
      <c r="I66" s="106"/>
    </row>
    <row r="67" spans="6:9" x14ac:dyDescent="0.2">
      <c r="F67" s="104"/>
      <c r="G67" s="105"/>
      <c r="H67" s="105"/>
      <c r="I67" s="106"/>
    </row>
    <row r="68" spans="6:9" x14ac:dyDescent="0.2">
      <c r="F68" s="104"/>
      <c r="G68" s="105"/>
      <c r="H68" s="105"/>
      <c r="I68" s="106"/>
    </row>
    <row r="69" spans="6:9" x14ac:dyDescent="0.2">
      <c r="F69" s="104"/>
      <c r="G69" s="105"/>
      <c r="H69" s="105"/>
      <c r="I69" s="106"/>
    </row>
    <row r="70" spans="6:9" x14ac:dyDescent="0.2">
      <c r="F70" s="104"/>
      <c r="G70" s="105"/>
      <c r="H70" s="105"/>
      <c r="I70" s="106"/>
    </row>
    <row r="71" spans="6:9" x14ac:dyDescent="0.2">
      <c r="F71" s="104"/>
      <c r="G71" s="105"/>
      <c r="H71" s="105"/>
      <c r="I71" s="106"/>
    </row>
    <row r="72" spans="6:9" x14ac:dyDescent="0.2">
      <c r="F72" s="104"/>
      <c r="G72" s="105"/>
      <c r="H72" s="105"/>
      <c r="I72" s="106"/>
    </row>
  </sheetData>
  <mergeCells count="4">
    <mergeCell ref="A1:B1"/>
    <mergeCell ref="A2:B2"/>
    <mergeCell ref="G2:I2"/>
    <mergeCell ref="H21:I21"/>
  </mergeCells>
  <pageMargins left="0.59055118110236227" right="0.39370078740157483" top="0.98425196850393704" bottom="0.98425196850393704" header="0.51181102362204722" footer="0.51181102362204722"/>
  <pageSetup paperSize="9" orientation="portrait" horizontalDpi="300" verticalDpi="300" r:id="rId1"/>
  <headerFooter alignWithMargins="0">
    <oddFooter>Strana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2">
    <pageSetUpPr fitToPage="1"/>
  </sheetPr>
  <dimension ref="A1:CZ151"/>
  <sheetViews>
    <sheetView showGridLines="0" showZeros="0" zoomScaleNormal="100" workbookViewId="0">
      <selection activeCell="F74" sqref="F74"/>
    </sheetView>
  </sheetViews>
  <sheetFormatPr defaultRowHeight="12.75" x14ac:dyDescent="0.2"/>
  <cols>
    <col min="1" max="1" width="3.85546875" style="107" customWidth="1"/>
    <col min="2" max="2" width="12" style="107" customWidth="1"/>
    <col min="3" max="3" width="41.5703125" style="107" customWidth="1"/>
    <col min="4" max="4" width="5.5703125" style="107" customWidth="1"/>
    <col min="5" max="5" width="8.5703125" style="136" customWidth="1"/>
    <col min="6" max="6" width="9.85546875" style="107" customWidth="1"/>
    <col min="7" max="7" width="13.85546875" style="107" customWidth="1"/>
    <col min="8" max="53" width="9.140625" style="107"/>
    <col min="54" max="54" width="9.5703125" style="107" bestFit="1" customWidth="1"/>
    <col min="55" max="16384" width="9.140625" style="107"/>
  </cols>
  <sheetData>
    <row r="1" spans="1:104" ht="15.75" x14ac:dyDescent="0.25">
      <c r="A1" s="203" t="s">
        <v>57</v>
      </c>
      <c r="B1" s="203"/>
      <c r="C1" s="203"/>
      <c r="D1" s="203"/>
      <c r="E1" s="203"/>
      <c r="F1" s="203"/>
      <c r="G1" s="203"/>
    </row>
    <row r="2" spans="1:104" ht="13.5" thickBot="1" x14ac:dyDescent="0.25">
      <c r="A2" s="108"/>
      <c r="B2" s="109"/>
      <c r="C2" s="110"/>
      <c r="D2" s="110"/>
      <c r="E2" s="111"/>
      <c r="F2" s="110"/>
      <c r="G2" s="110"/>
    </row>
    <row r="3" spans="1:104" ht="13.5" thickTop="1" x14ac:dyDescent="0.2">
      <c r="A3" s="204" t="s">
        <v>5</v>
      </c>
      <c r="B3" s="205"/>
      <c r="C3" s="200" t="str">
        <f>CONCATENATE(cislostavby," ",nazevstavby)</f>
        <v xml:space="preserve"> Oprava střechy, oken průčelí a interiérů objektu Ústeckého inspektorátu ČŠI</v>
      </c>
      <c r="D3" s="201"/>
      <c r="E3" s="201"/>
      <c r="F3" s="201"/>
      <c r="G3" s="202"/>
    </row>
    <row r="4" spans="1:104" ht="13.5" thickBot="1" x14ac:dyDescent="0.25">
      <c r="A4" s="206" t="s">
        <v>1</v>
      </c>
      <c r="B4" s="207"/>
      <c r="C4" s="112" t="str">
        <f>CONCATENATE(cisloobjektu," ",nazevobjektu)</f>
        <v xml:space="preserve"> ČŠI - Ústí nad Labem</v>
      </c>
      <c r="D4" s="113"/>
      <c r="E4" s="208"/>
      <c r="F4" s="208"/>
      <c r="G4" s="209"/>
    </row>
    <row r="5" spans="1:104" ht="13.5" thickTop="1" x14ac:dyDescent="0.2">
      <c r="A5" s="114"/>
      <c r="B5" s="115"/>
      <c r="C5" s="115"/>
      <c r="D5" s="108"/>
      <c r="E5" s="116"/>
      <c r="F5" s="108"/>
      <c r="G5" s="117"/>
    </row>
    <row r="6" spans="1:104" x14ac:dyDescent="0.2">
      <c r="A6" s="118" t="s">
        <v>58</v>
      </c>
      <c r="B6" s="119" t="s">
        <v>59</v>
      </c>
      <c r="C6" s="119" t="s">
        <v>60</v>
      </c>
      <c r="D6" s="119" t="s">
        <v>61</v>
      </c>
      <c r="E6" s="120" t="s">
        <v>62</v>
      </c>
      <c r="F6" s="119" t="s">
        <v>63</v>
      </c>
      <c r="G6" s="121" t="s">
        <v>64</v>
      </c>
    </row>
    <row r="7" spans="1:104" x14ac:dyDescent="0.2">
      <c r="A7" s="122" t="s">
        <v>65</v>
      </c>
      <c r="B7" s="123" t="s">
        <v>69</v>
      </c>
      <c r="C7" s="124" t="s">
        <v>70</v>
      </c>
      <c r="D7" s="149"/>
      <c r="E7" s="151"/>
      <c r="F7" s="151"/>
      <c r="G7" s="151"/>
      <c r="H7" s="125"/>
      <c r="I7" s="125"/>
      <c r="O7" s="126">
        <v>1</v>
      </c>
    </row>
    <row r="8" spans="1:104" ht="22.5" x14ac:dyDescent="0.2">
      <c r="A8" s="147">
        <v>1</v>
      </c>
      <c r="B8" s="143" t="s">
        <v>71</v>
      </c>
      <c r="C8" s="129" t="s">
        <v>72</v>
      </c>
      <c r="D8" s="150" t="s">
        <v>73</v>
      </c>
      <c r="E8" s="152">
        <v>3</v>
      </c>
      <c r="F8" s="152"/>
      <c r="G8" s="152">
        <f>ROUND(E8*F8,2)</f>
        <v>0</v>
      </c>
      <c r="O8" s="126">
        <v>2</v>
      </c>
      <c r="AA8" s="107">
        <v>12</v>
      </c>
      <c r="AB8" s="107">
        <v>0</v>
      </c>
      <c r="AC8" s="107">
        <v>1</v>
      </c>
      <c r="AZ8" s="107">
        <v>1</v>
      </c>
      <c r="BA8" s="107">
        <f>IF(AZ8=1,G8,0)</f>
        <v>0</v>
      </c>
      <c r="BB8" s="107">
        <f>IF(AZ8=2,G8,0)</f>
        <v>0</v>
      </c>
      <c r="BC8" s="107">
        <f>IF(AZ8=3,G8,0)</f>
        <v>0</v>
      </c>
      <c r="BD8" s="107">
        <f>IF(AZ8=4,G8,0)</f>
        <v>0</v>
      </c>
      <c r="BE8" s="107">
        <f>IF(AZ8=5,G8,0)</f>
        <v>0</v>
      </c>
      <c r="CZ8" s="107">
        <v>5.1450000000000003E-2</v>
      </c>
    </row>
    <row r="9" spans="1:104" x14ac:dyDescent="0.2">
      <c r="A9" s="130"/>
      <c r="B9" s="131" t="s">
        <v>67</v>
      </c>
      <c r="C9" s="132" t="str">
        <f>CONCATENATE(B7," ",C7)</f>
        <v>6 Úpravy povrchů, pro výmalbu</v>
      </c>
      <c r="D9" s="148"/>
      <c r="E9" s="153"/>
      <c r="F9" s="153"/>
      <c r="G9" s="161">
        <f t="array" ref="G9">SUM(ROUND(G7:G8,2))</f>
        <v>0</v>
      </c>
      <c r="O9" s="126">
        <v>4</v>
      </c>
      <c r="BA9" s="133">
        <f>SUM(BA7:BA8)</f>
        <v>0</v>
      </c>
      <c r="BB9" s="133">
        <f>SUM(BB7:BB8)</f>
        <v>0</v>
      </c>
      <c r="BC9" s="133">
        <f>SUM(BC7:BC8)</f>
        <v>0</v>
      </c>
      <c r="BD9" s="133">
        <f>SUM(BD7:BD8)</f>
        <v>0</v>
      </c>
      <c r="BE9" s="133">
        <f>SUM(BE7:BE8)</f>
        <v>0</v>
      </c>
    </row>
    <row r="10" spans="1:104" x14ac:dyDescent="0.2">
      <c r="A10" s="122" t="s">
        <v>65</v>
      </c>
      <c r="B10" s="123" t="s">
        <v>74</v>
      </c>
      <c r="C10" s="124" t="s">
        <v>75</v>
      </c>
      <c r="D10" s="149"/>
      <c r="E10" s="151"/>
      <c r="F10" s="151"/>
      <c r="G10" s="151"/>
      <c r="H10" s="125"/>
      <c r="I10" s="125"/>
      <c r="O10" s="126">
        <v>1</v>
      </c>
    </row>
    <row r="11" spans="1:104" ht="22.5" x14ac:dyDescent="0.2">
      <c r="A11" s="147">
        <v>2</v>
      </c>
      <c r="B11" s="143" t="s">
        <v>76</v>
      </c>
      <c r="C11" s="129" t="s">
        <v>77</v>
      </c>
      <c r="D11" s="150" t="s">
        <v>66</v>
      </c>
      <c r="E11" s="152">
        <v>2</v>
      </c>
      <c r="F11" s="152"/>
      <c r="G11" s="152">
        <f>ROUND(E11*F11,2)</f>
        <v>0</v>
      </c>
      <c r="O11" s="126">
        <v>2</v>
      </c>
      <c r="AA11" s="107">
        <v>12</v>
      </c>
      <c r="AB11" s="107">
        <v>0</v>
      </c>
      <c r="AC11" s="107">
        <v>2</v>
      </c>
      <c r="AZ11" s="107">
        <v>1</v>
      </c>
      <c r="BA11" s="107">
        <f>IF(AZ11=1,G11,0)</f>
        <v>0</v>
      </c>
      <c r="BB11" s="107">
        <f>IF(AZ11=2,G11,0)</f>
        <v>0</v>
      </c>
      <c r="BC11" s="107">
        <f>IF(AZ11=3,G11,0)</f>
        <v>0</v>
      </c>
      <c r="BD11" s="107">
        <f>IF(AZ11=4,G11,0)</f>
        <v>0</v>
      </c>
      <c r="BE11" s="107">
        <f>IF(AZ11=5,G11,0)</f>
        <v>0</v>
      </c>
      <c r="CZ11" s="107">
        <v>5.2591200000000002</v>
      </c>
    </row>
    <row r="12" spans="1:104" ht="22.5" x14ac:dyDescent="0.2">
      <c r="A12" s="147">
        <v>3</v>
      </c>
      <c r="B12" s="143" t="s">
        <v>78</v>
      </c>
      <c r="C12" s="129" t="s">
        <v>79</v>
      </c>
      <c r="D12" s="150" t="s">
        <v>66</v>
      </c>
      <c r="E12" s="152">
        <v>2</v>
      </c>
      <c r="F12" s="152"/>
      <c r="G12" s="152">
        <f t="shared" ref="G12:G13" si="0">ROUND(E12*F12,2)</f>
        <v>0</v>
      </c>
      <c r="O12" s="126">
        <v>2</v>
      </c>
      <c r="AA12" s="107">
        <v>12</v>
      </c>
      <c r="AB12" s="107">
        <v>0</v>
      </c>
      <c r="AC12" s="107">
        <v>3</v>
      </c>
      <c r="AZ12" s="107">
        <v>1</v>
      </c>
      <c r="BA12" s="107">
        <f>IF(AZ12=1,G12,0)</f>
        <v>0</v>
      </c>
      <c r="BB12" s="107">
        <f>IF(AZ12=2,G12,0)</f>
        <v>0</v>
      </c>
      <c r="BC12" s="107">
        <f>IF(AZ12=3,G12,0)</f>
        <v>0</v>
      </c>
      <c r="BD12" s="107">
        <f>IF(AZ12=4,G12,0)</f>
        <v>0</v>
      </c>
      <c r="BE12" s="107">
        <f>IF(AZ12=5,G12,0)</f>
        <v>0</v>
      </c>
      <c r="CZ12" s="107">
        <v>5.2591200000000002</v>
      </c>
    </row>
    <row r="13" spans="1:104" ht="22.5" x14ac:dyDescent="0.2">
      <c r="A13" s="147">
        <v>4</v>
      </c>
      <c r="B13" s="143" t="s">
        <v>80</v>
      </c>
      <c r="C13" s="129" t="s">
        <v>81</v>
      </c>
      <c r="D13" s="150" t="s">
        <v>66</v>
      </c>
      <c r="E13" s="152">
        <v>8</v>
      </c>
      <c r="F13" s="152"/>
      <c r="G13" s="152">
        <f t="shared" si="0"/>
        <v>0</v>
      </c>
      <c r="O13" s="126">
        <v>2</v>
      </c>
      <c r="AA13" s="107">
        <v>12</v>
      </c>
      <c r="AB13" s="107">
        <v>0</v>
      </c>
      <c r="AC13" s="107">
        <v>4</v>
      </c>
      <c r="AZ13" s="107">
        <v>1</v>
      </c>
      <c r="BA13" s="107">
        <f>IF(AZ13=1,G13,0)</f>
        <v>0</v>
      </c>
      <c r="BB13" s="107">
        <f>IF(AZ13=2,G13,0)</f>
        <v>0</v>
      </c>
      <c r="BC13" s="107">
        <f>IF(AZ13=3,G13,0)</f>
        <v>0</v>
      </c>
      <c r="BD13" s="107">
        <f>IF(AZ13=4,G13,0)</f>
        <v>0</v>
      </c>
      <c r="BE13" s="107">
        <f>IF(AZ13=5,G13,0)</f>
        <v>0</v>
      </c>
      <c r="CZ13" s="107">
        <v>5.2591200000000002</v>
      </c>
    </row>
    <row r="14" spans="1:104" x14ac:dyDescent="0.2">
      <c r="A14" s="148"/>
      <c r="B14" s="131" t="s">
        <v>67</v>
      </c>
      <c r="C14" s="132" t="str">
        <f>CONCATENATE(B10," ",C10)</f>
        <v>9 Ostatní konstrukce, lešení pro výmalbu</v>
      </c>
      <c r="D14" s="148"/>
      <c r="E14" s="153"/>
      <c r="F14" s="153"/>
      <c r="G14" s="161">
        <f t="array" ref="G14">SUM(ROUND(G10:G13,2))</f>
        <v>0</v>
      </c>
      <c r="O14" s="126">
        <v>4</v>
      </c>
      <c r="BA14" s="133">
        <f>SUM(BA10:BA13)</f>
        <v>0</v>
      </c>
      <c r="BB14" s="133">
        <f>SUM(BB10:BB13)</f>
        <v>0</v>
      </c>
      <c r="BC14" s="133">
        <f>SUM(BC10:BC13)</f>
        <v>0</v>
      </c>
      <c r="BD14" s="133">
        <f>SUM(BD10:BD13)</f>
        <v>0</v>
      </c>
      <c r="BE14" s="133">
        <f>SUM(BE10:BE13)</f>
        <v>0</v>
      </c>
    </row>
    <row r="15" spans="1:104" x14ac:dyDescent="0.2">
      <c r="A15" s="122" t="s">
        <v>65</v>
      </c>
      <c r="B15" s="123" t="s">
        <v>82</v>
      </c>
      <c r="C15" s="124" t="s">
        <v>83</v>
      </c>
      <c r="D15" s="149"/>
      <c r="E15" s="151"/>
      <c r="F15" s="151"/>
      <c r="G15" s="151"/>
      <c r="H15" s="125"/>
      <c r="I15" s="125"/>
      <c r="O15" s="126">
        <v>1</v>
      </c>
    </row>
    <row r="16" spans="1:104" ht="22.5" x14ac:dyDescent="0.2">
      <c r="A16" s="147">
        <v>5</v>
      </c>
      <c r="B16" s="143" t="s">
        <v>84</v>
      </c>
      <c r="C16" s="129" t="s">
        <v>85</v>
      </c>
      <c r="D16" s="150" t="s">
        <v>73</v>
      </c>
      <c r="E16" s="152">
        <v>195</v>
      </c>
      <c r="F16" s="152"/>
      <c r="G16" s="152">
        <f>ROUND(E16*F16,2)</f>
        <v>0</v>
      </c>
      <c r="O16" s="126">
        <v>2</v>
      </c>
      <c r="AA16" s="107">
        <v>12</v>
      </c>
      <c r="AB16" s="107">
        <v>0</v>
      </c>
      <c r="AC16" s="107">
        <v>5</v>
      </c>
      <c r="AZ16" s="107">
        <v>2</v>
      </c>
      <c r="BA16" s="107">
        <f t="shared" ref="BA16:BA26" si="1">IF(AZ16=1,G16,0)</f>
        <v>0</v>
      </c>
      <c r="BB16" s="164">
        <f t="shared" ref="BB16:BB26" si="2">IF(AZ16=2,G16,0)</f>
        <v>0</v>
      </c>
      <c r="BC16" s="107">
        <f t="shared" ref="BC16:BC26" si="3">IF(AZ16=3,G16,0)</f>
        <v>0</v>
      </c>
      <c r="BD16" s="107">
        <f t="shared" ref="BD16:BD26" si="4">IF(AZ16=4,G16,0)</f>
        <v>0</v>
      </c>
      <c r="BE16" s="107">
        <f t="shared" ref="BE16:BE26" si="5">IF(AZ16=5,G16,0)</f>
        <v>0</v>
      </c>
      <c r="CZ16" s="107">
        <v>0</v>
      </c>
    </row>
    <row r="17" spans="1:104" x14ac:dyDescent="0.2">
      <c r="A17" s="147">
        <v>6</v>
      </c>
      <c r="B17" s="143" t="s">
        <v>86</v>
      </c>
      <c r="C17" s="129" t="s">
        <v>87</v>
      </c>
      <c r="D17" s="150" t="s">
        <v>73</v>
      </c>
      <c r="E17" s="152">
        <v>195</v>
      </c>
      <c r="F17" s="152"/>
      <c r="G17" s="152">
        <f t="shared" ref="G17:G26" si="6">ROUND(E17*F17,2)</f>
        <v>0</v>
      </c>
      <c r="O17" s="126">
        <v>2</v>
      </c>
      <c r="AA17" s="107">
        <v>12</v>
      </c>
      <c r="AB17" s="107">
        <v>0</v>
      </c>
      <c r="AC17" s="107">
        <v>6</v>
      </c>
      <c r="AZ17" s="107">
        <v>2</v>
      </c>
      <c r="BA17" s="107">
        <f t="shared" si="1"/>
        <v>0</v>
      </c>
      <c r="BB17" s="164">
        <f t="shared" si="2"/>
        <v>0</v>
      </c>
      <c r="BC17" s="107">
        <f t="shared" si="3"/>
        <v>0</v>
      </c>
      <c r="BD17" s="107">
        <f t="shared" si="4"/>
        <v>0</v>
      </c>
      <c r="BE17" s="107">
        <f t="shared" si="5"/>
        <v>0</v>
      </c>
      <c r="CZ17" s="107">
        <v>2.6030000000000001E-2</v>
      </c>
    </row>
    <row r="18" spans="1:104" x14ac:dyDescent="0.2">
      <c r="A18" s="147">
        <v>7</v>
      </c>
      <c r="B18" s="143" t="s">
        <v>88</v>
      </c>
      <c r="C18" s="129" t="s">
        <v>89</v>
      </c>
      <c r="D18" s="150" t="s">
        <v>73</v>
      </c>
      <c r="E18" s="152">
        <v>195</v>
      </c>
      <c r="F18" s="152"/>
      <c r="G18" s="152">
        <f t="shared" si="6"/>
        <v>0</v>
      </c>
      <c r="O18" s="126">
        <v>2</v>
      </c>
      <c r="AA18" s="107">
        <v>12</v>
      </c>
      <c r="AB18" s="107">
        <v>0</v>
      </c>
      <c r="AC18" s="107">
        <v>7</v>
      </c>
      <c r="AZ18" s="107">
        <v>2</v>
      </c>
      <c r="BA18" s="107">
        <f t="shared" si="1"/>
        <v>0</v>
      </c>
      <c r="BB18" s="164">
        <f t="shared" si="2"/>
        <v>0</v>
      </c>
      <c r="BC18" s="107">
        <f t="shared" si="3"/>
        <v>0</v>
      </c>
      <c r="BD18" s="107">
        <f t="shared" si="4"/>
        <v>0</v>
      </c>
      <c r="BE18" s="107">
        <f t="shared" si="5"/>
        <v>0</v>
      </c>
      <c r="CZ18" s="107">
        <v>0</v>
      </c>
    </row>
    <row r="19" spans="1:104" ht="22.5" x14ac:dyDescent="0.2">
      <c r="A19" s="147">
        <v>8</v>
      </c>
      <c r="B19" s="143" t="s">
        <v>90</v>
      </c>
      <c r="C19" s="129" t="s">
        <v>91</v>
      </c>
      <c r="D19" s="150" t="s">
        <v>73</v>
      </c>
      <c r="E19" s="152">
        <v>215</v>
      </c>
      <c r="F19" s="152"/>
      <c r="G19" s="152">
        <f t="shared" si="6"/>
        <v>0</v>
      </c>
      <c r="O19" s="126">
        <v>2</v>
      </c>
      <c r="AA19" s="107">
        <v>12</v>
      </c>
      <c r="AB19" s="107">
        <v>1</v>
      </c>
      <c r="AC19" s="107">
        <v>8</v>
      </c>
      <c r="AZ19" s="107">
        <v>2</v>
      </c>
      <c r="BA19" s="107">
        <f t="shared" si="1"/>
        <v>0</v>
      </c>
      <c r="BB19" s="164">
        <f t="shared" si="2"/>
        <v>0</v>
      </c>
      <c r="BC19" s="107">
        <f t="shared" si="3"/>
        <v>0</v>
      </c>
      <c r="BD19" s="107">
        <f t="shared" si="4"/>
        <v>0</v>
      </c>
      <c r="BE19" s="107">
        <f t="shared" si="5"/>
        <v>0</v>
      </c>
      <c r="CZ19" s="107">
        <v>1E-3</v>
      </c>
    </row>
    <row r="20" spans="1:104" ht="22.5" x14ac:dyDescent="0.2">
      <c r="A20" s="147">
        <v>9</v>
      </c>
      <c r="B20" s="143" t="s">
        <v>92</v>
      </c>
      <c r="C20" s="129" t="s">
        <v>93</v>
      </c>
      <c r="D20" s="150" t="s">
        <v>94</v>
      </c>
      <c r="E20" s="152">
        <v>0.95899999999999996</v>
      </c>
      <c r="F20" s="152"/>
      <c r="G20" s="152">
        <f t="shared" si="6"/>
        <v>0</v>
      </c>
      <c r="O20" s="126">
        <v>2</v>
      </c>
      <c r="AA20" s="107">
        <v>12</v>
      </c>
      <c r="AB20" s="107">
        <v>0</v>
      </c>
      <c r="AC20" s="107">
        <v>9</v>
      </c>
      <c r="AZ20" s="107">
        <v>2</v>
      </c>
      <c r="BA20" s="107">
        <f t="shared" si="1"/>
        <v>0</v>
      </c>
      <c r="BB20" s="164">
        <f t="shared" si="2"/>
        <v>0</v>
      </c>
      <c r="BC20" s="107">
        <f t="shared" si="3"/>
        <v>0</v>
      </c>
      <c r="BD20" s="107">
        <f t="shared" si="4"/>
        <v>0</v>
      </c>
      <c r="BE20" s="107">
        <f t="shared" si="5"/>
        <v>0</v>
      </c>
      <c r="CZ20" s="107">
        <v>0</v>
      </c>
    </row>
    <row r="21" spans="1:104" ht="22.5" x14ac:dyDescent="0.2">
      <c r="A21" s="147">
        <v>10</v>
      </c>
      <c r="B21" s="143" t="s">
        <v>95</v>
      </c>
      <c r="C21" s="129" t="s">
        <v>96</v>
      </c>
      <c r="D21" s="150" t="s">
        <v>94</v>
      </c>
      <c r="E21" s="152">
        <v>0.95899999999999996</v>
      </c>
      <c r="F21" s="152"/>
      <c r="G21" s="152">
        <f t="shared" si="6"/>
        <v>0</v>
      </c>
      <c r="O21" s="126">
        <v>2</v>
      </c>
      <c r="AA21" s="107">
        <v>12</v>
      </c>
      <c r="AB21" s="107">
        <v>0</v>
      </c>
      <c r="AC21" s="107">
        <v>10</v>
      </c>
      <c r="AZ21" s="107">
        <v>2</v>
      </c>
      <c r="BA21" s="107">
        <f t="shared" si="1"/>
        <v>0</v>
      </c>
      <c r="BB21" s="164">
        <f t="shared" si="2"/>
        <v>0</v>
      </c>
      <c r="BC21" s="107">
        <f t="shared" si="3"/>
        <v>0</v>
      </c>
      <c r="BD21" s="107">
        <f t="shared" si="4"/>
        <v>0</v>
      </c>
      <c r="BE21" s="107">
        <f t="shared" si="5"/>
        <v>0</v>
      </c>
      <c r="CZ21" s="107">
        <v>0</v>
      </c>
    </row>
    <row r="22" spans="1:104" ht="22.5" x14ac:dyDescent="0.2">
      <c r="A22" s="147">
        <v>11</v>
      </c>
      <c r="B22" s="143" t="s">
        <v>97</v>
      </c>
      <c r="C22" s="129" t="s">
        <v>98</v>
      </c>
      <c r="D22" s="150" t="s">
        <v>73</v>
      </c>
      <c r="E22" s="152">
        <v>195</v>
      </c>
      <c r="F22" s="152"/>
      <c r="G22" s="152">
        <f t="shared" si="6"/>
        <v>0</v>
      </c>
      <c r="O22" s="126">
        <v>2</v>
      </c>
      <c r="AA22" s="107">
        <v>12</v>
      </c>
      <c r="AB22" s="107">
        <v>0</v>
      </c>
      <c r="AC22" s="107">
        <v>11</v>
      </c>
      <c r="AZ22" s="107">
        <v>2</v>
      </c>
      <c r="BA22" s="107">
        <f t="shared" si="1"/>
        <v>0</v>
      </c>
      <c r="BB22" s="164">
        <f t="shared" si="2"/>
        <v>0</v>
      </c>
      <c r="BC22" s="107">
        <f t="shared" si="3"/>
        <v>0</v>
      </c>
      <c r="BD22" s="107">
        <f t="shared" si="4"/>
        <v>0</v>
      </c>
      <c r="BE22" s="107">
        <f t="shared" si="5"/>
        <v>0</v>
      </c>
      <c r="CZ22" s="107">
        <v>1.941E-2</v>
      </c>
    </row>
    <row r="23" spans="1:104" ht="22.5" x14ac:dyDescent="0.2">
      <c r="A23" s="147">
        <v>12</v>
      </c>
      <c r="B23" s="143" t="s">
        <v>99</v>
      </c>
      <c r="C23" s="129" t="s">
        <v>100</v>
      </c>
      <c r="D23" s="150" t="s">
        <v>73</v>
      </c>
      <c r="E23" s="152">
        <v>215</v>
      </c>
      <c r="F23" s="152"/>
      <c r="G23" s="152">
        <f t="shared" si="6"/>
        <v>0</v>
      </c>
      <c r="O23" s="126">
        <v>2</v>
      </c>
      <c r="AA23" s="107">
        <v>12</v>
      </c>
      <c r="AB23" s="107">
        <v>1</v>
      </c>
      <c r="AC23" s="107">
        <v>12</v>
      </c>
      <c r="AZ23" s="107">
        <v>2</v>
      </c>
      <c r="BA23" s="107">
        <f t="shared" si="1"/>
        <v>0</v>
      </c>
      <c r="BB23" s="164">
        <f t="shared" si="2"/>
        <v>0</v>
      </c>
      <c r="BC23" s="107">
        <f t="shared" si="3"/>
        <v>0</v>
      </c>
      <c r="BD23" s="107">
        <f t="shared" si="4"/>
        <v>0</v>
      </c>
      <c r="BE23" s="107">
        <f t="shared" si="5"/>
        <v>0</v>
      </c>
      <c r="CZ23" s="107">
        <v>1E-3</v>
      </c>
    </row>
    <row r="24" spans="1:104" x14ac:dyDescent="0.2">
      <c r="A24" s="147">
        <v>13</v>
      </c>
      <c r="B24" s="143" t="s">
        <v>101</v>
      </c>
      <c r="C24" s="129" t="s">
        <v>102</v>
      </c>
      <c r="D24" s="150" t="s">
        <v>73</v>
      </c>
      <c r="E24" s="152">
        <v>195</v>
      </c>
      <c r="F24" s="152"/>
      <c r="G24" s="152">
        <f t="shared" si="6"/>
        <v>0</v>
      </c>
      <c r="O24" s="126">
        <v>2</v>
      </c>
      <c r="AA24" s="107">
        <v>12</v>
      </c>
      <c r="AB24" s="107">
        <v>0</v>
      </c>
      <c r="AC24" s="107">
        <v>13</v>
      </c>
      <c r="AZ24" s="107">
        <v>2</v>
      </c>
      <c r="BA24" s="107">
        <f t="shared" si="1"/>
        <v>0</v>
      </c>
      <c r="BB24" s="164">
        <f t="shared" si="2"/>
        <v>0</v>
      </c>
      <c r="BC24" s="107">
        <f t="shared" si="3"/>
        <v>0</v>
      </c>
      <c r="BD24" s="107">
        <f t="shared" si="4"/>
        <v>0</v>
      </c>
      <c r="BE24" s="107">
        <f t="shared" si="5"/>
        <v>0</v>
      </c>
      <c r="CZ24" s="107">
        <v>2.6700000000000001E-3</v>
      </c>
    </row>
    <row r="25" spans="1:104" ht="22.5" x14ac:dyDescent="0.2">
      <c r="A25" s="147">
        <v>14</v>
      </c>
      <c r="B25" s="143" t="s">
        <v>103</v>
      </c>
      <c r="C25" s="129" t="s">
        <v>104</v>
      </c>
      <c r="D25" s="150" t="s">
        <v>105</v>
      </c>
      <c r="E25" s="152">
        <v>1</v>
      </c>
      <c r="F25" s="152"/>
      <c r="G25" s="152">
        <f t="shared" si="6"/>
        <v>0</v>
      </c>
      <c r="O25" s="126">
        <v>2</v>
      </c>
      <c r="AA25" s="107">
        <v>12</v>
      </c>
      <c r="AB25" s="107">
        <v>0</v>
      </c>
      <c r="AC25" s="107">
        <v>14</v>
      </c>
      <c r="AZ25" s="107">
        <v>2</v>
      </c>
      <c r="BA25" s="107">
        <f t="shared" si="1"/>
        <v>0</v>
      </c>
      <c r="BB25" s="164">
        <f t="shared" si="2"/>
        <v>0</v>
      </c>
      <c r="BC25" s="107">
        <f t="shared" si="3"/>
        <v>0</v>
      </c>
      <c r="BD25" s="107">
        <f t="shared" si="4"/>
        <v>0</v>
      </c>
      <c r="BE25" s="107">
        <f t="shared" si="5"/>
        <v>0</v>
      </c>
      <c r="CZ25" s="107">
        <v>1.941E-2</v>
      </c>
    </row>
    <row r="26" spans="1:104" x14ac:dyDescent="0.2">
      <c r="A26" s="147">
        <v>15</v>
      </c>
      <c r="B26" s="143" t="s">
        <v>106</v>
      </c>
      <c r="C26" s="129" t="s">
        <v>107</v>
      </c>
      <c r="D26" s="150" t="s">
        <v>105</v>
      </c>
      <c r="E26" s="152">
        <v>1</v>
      </c>
      <c r="F26" s="152"/>
      <c r="G26" s="152">
        <f t="shared" si="6"/>
        <v>0</v>
      </c>
      <c r="O26" s="126">
        <v>2</v>
      </c>
      <c r="AA26" s="107">
        <v>12</v>
      </c>
      <c r="AB26" s="107">
        <v>0</v>
      </c>
      <c r="AC26" s="107">
        <v>15</v>
      </c>
      <c r="AZ26" s="107">
        <v>2</v>
      </c>
      <c r="BA26" s="107">
        <f t="shared" si="1"/>
        <v>0</v>
      </c>
      <c r="BB26" s="164">
        <f t="shared" si="2"/>
        <v>0</v>
      </c>
      <c r="BC26" s="107">
        <f t="shared" si="3"/>
        <v>0</v>
      </c>
      <c r="BD26" s="107">
        <f t="shared" si="4"/>
        <v>0</v>
      </c>
      <c r="BE26" s="107">
        <f t="shared" si="5"/>
        <v>0</v>
      </c>
      <c r="CZ26" s="107">
        <v>0</v>
      </c>
    </row>
    <row r="27" spans="1:104" x14ac:dyDescent="0.2">
      <c r="A27" s="148"/>
      <c r="B27" s="131" t="s">
        <v>67</v>
      </c>
      <c r="C27" s="132" t="str">
        <f>CONCATENATE(B15," ",C15)</f>
        <v>764 Konstrukce klempířské</v>
      </c>
      <c r="D27" s="148"/>
      <c r="E27" s="153"/>
      <c r="F27" s="153"/>
      <c r="G27" s="161">
        <f t="array" ref="G27">SUM(ROUND(G15:G26,2))</f>
        <v>0</v>
      </c>
      <c r="O27" s="126">
        <v>4</v>
      </c>
      <c r="BA27" s="133">
        <f>SUM(BA15:BA26)</f>
        <v>0</v>
      </c>
      <c r="BB27" s="164">
        <f>SUM(BB15:BB26)</f>
        <v>0</v>
      </c>
      <c r="BC27" s="133">
        <f>SUM(BC15:BC26)</f>
        <v>0</v>
      </c>
      <c r="BD27" s="133">
        <f>SUM(BD15:BD26)</f>
        <v>0</v>
      </c>
      <c r="BE27" s="133">
        <f>SUM(BE15:BE26)</f>
        <v>0</v>
      </c>
    </row>
    <row r="28" spans="1:104" x14ac:dyDescent="0.2">
      <c r="A28" s="122" t="s">
        <v>65</v>
      </c>
      <c r="B28" s="123" t="s">
        <v>108</v>
      </c>
      <c r="C28" s="124" t="s">
        <v>109</v>
      </c>
      <c r="D28" s="149"/>
      <c r="E28" s="151"/>
      <c r="F28" s="151"/>
      <c r="G28" s="151"/>
      <c r="H28" s="125"/>
      <c r="I28" s="125"/>
      <c r="O28" s="126">
        <v>1</v>
      </c>
      <c r="BB28" s="164"/>
    </row>
    <row r="29" spans="1:104" x14ac:dyDescent="0.2">
      <c r="A29" s="127">
        <v>16</v>
      </c>
      <c r="B29" s="128" t="s">
        <v>182</v>
      </c>
      <c r="C29" s="129" t="s">
        <v>110</v>
      </c>
      <c r="D29" s="150" t="s">
        <v>73</v>
      </c>
      <c r="E29" s="152">
        <v>47.12</v>
      </c>
      <c r="F29" s="152"/>
      <c r="G29" s="152">
        <f>ROUND(E29*F29,2)</f>
        <v>0</v>
      </c>
      <c r="O29" s="126">
        <v>2</v>
      </c>
      <c r="AA29" s="107">
        <v>12</v>
      </c>
      <c r="AB29" s="107">
        <v>0</v>
      </c>
      <c r="AC29" s="107">
        <v>16</v>
      </c>
      <c r="AZ29" s="107">
        <v>2</v>
      </c>
      <c r="BA29" s="107">
        <f t="shared" ref="BA29:BA38" si="7">IF(AZ29=1,G29,0)</f>
        <v>0</v>
      </c>
      <c r="BB29" s="164">
        <f t="shared" ref="BB29:BB38" si="8">IF(AZ29=2,G29,0)</f>
        <v>0</v>
      </c>
      <c r="BC29" s="107">
        <f t="shared" ref="BC29:BC38" si="9">IF(AZ29=3,G29,0)</f>
        <v>0</v>
      </c>
      <c r="BD29" s="107">
        <f t="shared" ref="BD29:BD38" si="10">IF(AZ29=4,G29,0)</f>
        <v>0</v>
      </c>
      <c r="BE29" s="107">
        <f t="shared" ref="BE29:BE38" si="11">IF(AZ29=5,G29,0)</f>
        <v>0</v>
      </c>
      <c r="CZ29" s="107">
        <v>1.0000000000000001E-5</v>
      </c>
    </row>
    <row r="30" spans="1:104" x14ac:dyDescent="0.2">
      <c r="A30" s="127">
        <v>17</v>
      </c>
      <c r="B30" s="128" t="s">
        <v>183</v>
      </c>
      <c r="C30" s="129" t="s">
        <v>111</v>
      </c>
      <c r="D30" s="150" t="s">
        <v>73</v>
      </c>
      <c r="E30" s="152">
        <v>47.12</v>
      </c>
      <c r="F30" s="152"/>
      <c r="G30" s="152">
        <f t="shared" ref="G30:G38" si="12">ROUND(E30*F30,2)</f>
        <v>0</v>
      </c>
      <c r="O30" s="126">
        <v>2</v>
      </c>
      <c r="AA30" s="107">
        <v>12</v>
      </c>
      <c r="AB30" s="107">
        <v>0</v>
      </c>
      <c r="AC30" s="107">
        <v>17</v>
      </c>
      <c r="AZ30" s="107">
        <v>2</v>
      </c>
      <c r="BA30" s="107">
        <f t="shared" si="7"/>
        <v>0</v>
      </c>
      <c r="BB30" s="164">
        <f t="shared" si="8"/>
        <v>0</v>
      </c>
      <c r="BC30" s="107">
        <f t="shared" si="9"/>
        <v>0</v>
      </c>
      <c r="BD30" s="107">
        <f t="shared" si="10"/>
        <v>0</v>
      </c>
      <c r="BE30" s="107">
        <f t="shared" si="11"/>
        <v>0</v>
      </c>
      <c r="CZ30" s="107">
        <v>0</v>
      </c>
    </row>
    <row r="31" spans="1:104" x14ac:dyDescent="0.2">
      <c r="A31" s="127"/>
      <c r="B31" s="128" t="s">
        <v>188</v>
      </c>
      <c r="C31" s="129" t="s">
        <v>189</v>
      </c>
      <c r="D31" s="150" t="s">
        <v>73</v>
      </c>
      <c r="E31" s="152">
        <v>47.12</v>
      </c>
      <c r="F31" s="152"/>
      <c r="G31" s="152">
        <f t="shared" si="12"/>
        <v>0</v>
      </c>
      <c r="O31" s="126"/>
      <c r="AZ31" s="107">
        <v>2</v>
      </c>
      <c r="BB31" s="164">
        <f t="shared" si="8"/>
        <v>0</v>
      </c>
    </row>
    <row r="32" spans="1:104" x14ac:dyDescent="0.2">
      <c r="A32" s="127">
        <v>18</v>
      </c>
      <c r="B32" s="128" t="s">
        <v>184</v>
      </c>
      <c r="C32" s="129" t="s">
        <v>112</v>
      </c>
      <c r="D32" s="150" t="s">
        <v>73</v>
      </c>
      <c r="E32" s="152">
        <v>47.12</v>
      </c>
      <c r="F32" s="152"/>
      <c r="G32" s="152">
        <f t="shared" si="12"/>
        <v>0</v>
      </c>
      <c r="O32" s="126">
        <v>2</v>
      </c>
      <c r="AA32" s="107">
        <v>12</v>
      </c>
      <c r="AB32" s="107">
        <v>0</v>
      </c>
      <c r="AC32" s="107">
        <v>18</v>
      </c>
      <c r="AZ32" s="107">
        <v>2</v>
      </c>
      <c r="BA32" s="107">
        <f t="shared" si="7"/>
        <v>0</v>
      </c>
      <c r="BB32" s="164">
        <f t="shared" si="8"/>
        <v>0</v>
      </c>
      <c r="BC32" s="107">
        <f t="shared" si="9"/>
        <v>0</v>
      </c>
      <c r="BD32" s="107">
        <f t="shared" si="10"/>
        <v>0</v>
      </c>
      <c r="BE32" s="107">
        <f t="shared" si="11"/>
        <v>0</v>
      </c>
      <c r="CZ32" s="107">
        <v>1.0000000000000001E-5</v>
      </c>
    </row>
    <row r="33" spans="1:104" ht="22.5" x14ac:dyDescent="0.2">
      <c r="A33" s="147">
        <v>19</v>
      </c>
      <c r="B33" s="143" t="s">
        <v>185</v>
      </c>
      <c r="C33" s="129" t="s">
        <v>196</v>
      </c>
      <c r="D33" s="150" t="s">
        <v>73</v>
      </c>
      <c r="E33" s="152">
        <v>47.12</v>
      </c>
      <c r="F33" s="152"/>
      <c r="G33" s="152">
        <f t="shared" si="12"/>
        <v>0</v>
      </c>
      <c r="O33" s="126">
        <v>2</v>
      </c>
      <c r="AA33" s="107">
        <v>12</v>
      </c>
      <c r="AB33" s="107">
        <v>0</v>
      </c>
      <c r="AC33" s="107">
        <v>19</v>
      </c>
      <c r="AZ33" s="107">
        <v>2</v>
      </c>
      <c r="BA33" s="107">
        <f t="shared" si="7"/>
        <v>0</v>
      </c>
      <c r="BB33" s="164">
        <f t="shared" si="8"/>
        <v>0</v>
      </c>
      <c r="BC33" s="107">
        <f t="shared" si="9"/>
        <v>0</v>
      </c>
      <c r="BD33" s="107">
        <f t="shared" si="10"/>
        <v>0</v>
      </c>
      <c r="BE33" s="107">
        <f t="shared" si="11"/>
        <v>0</v>
      </c>
      <c r="CZ33" s="107">
        <v>0</v>
      </c>
    </row>
    <row r="34" spans="1:104" x14ac:dyDescent="0.2">
      <c r="A34" s="127">
        <v>20</v>
      </c>
      <c r="B34" s="128" t="s">
        <v>190</v>
      </c>
      <c r="C34" s="129" t="s">
        <v>191</v>
      </c>
      <c r="D34" s="150" t="s">
        <v>66</v>
      </c>
      <c r="E34" s="152">
        <v>3</v>
      </c>
      <c r="F34" s="152"/>
      <c r="G34" s="152">
        <f t="shared" si="12"/>
        <v>0</v>
      </c>
      <c r="O34" s="126">
        <v>2</v>
      </c>
      <c r="AA34" s="107">
        <v>12</v>
      </c>
      <c r="AB34" s="107">
        <v>0</v>
      </c>
      <c r="AC34" s="107">
        <v>20</v>
      </c>
      <c r="AZ34" s="107">
        <v>2</v>
      </c>
      <c r="BA34" s="107">
        <f t="shared" si="7"/>
        <v>0</v>
      </c>
      <c r="BB34" s="164">
        <f t="shared" si="8"/>
        <v>0</v>
      </c>
      <c r="BC34" s="107">
        <f t="shared" si="9"/>
        <v>0</v>
      </c>
      <c r="BD34" s="107">
        <f t="shared" si="10"/>
        <v>0</v>
      </c>
      <c r="BE34" s="107">
        <f t="shared" si="11"/>
        <v>0</v>
      </c>
      <c r="CZ34" s="107">
        <v>1.0000000000000001E-5</v>
      </c>
    </row>
    <row r="35" spans="1:104" x14ac:dyDescent="0.2">
      <c r="A35" s="127">
        <v>21</v>
      </c>
      <c r="B35" s="128" t="s">
        <v>194</v>
      </c>
      <c r="C35" s="162" t="s">
        <v>195</v>
      </c>
      <c r="D35" s="150" t="s">
        <v>66</v>
      </c>
      <c r="E35" s="152">
        <v>2</v>
      </c>
      <c r="F35" s="152"/>
      <c r="G35" s="152">
        <f t="shared" si="12"/>
        <v>0</v>
      </c>
      <c r="O35" s="126"/>
      <c r="AZ35" s="107">
        <v>2</v>
      </c>
      <c r="BA35" s="107">
        <f t="shared" si="7"/>
        <v>0</v>
      </c>
      <c r="BB35" s="164">
        <f t="shared" si="8"/>
        <v>0</v>
      </c>
      <c r="BC35" s="107">
        <f t="shared" si="9"/>
        <v>0</v>
      </c>
      <c r="BD35" s="107">
        <f t="shared" si="10"/>
        <v>0</v>
      </c>
      <c r="BE35" s="107">
        <f t="shared" si="11"/>
        <v>0</v>
      </c>
    </row>
    <row r="36" spans="1:104" ht="13.5" customHeight="1" x14ac:dyDescent="0.2">
      <c r="A36" s="127">
        <v>22</v>
      </c>
      <c r="B36" s="128" t="s">
        <v>192</v>
      </c>
      <c r="C36" s="129" t="s">
        <v>193</v>
      </c>
      <c r="D36" s="160" t="s">
        <v>66</v>
      </c>
      <c r="E36" s="152">
        <v>1</v>
      </c>
      <c r="F36" s="152"/>
      <c r="G36" s="152">
        <f t="shared" si="12"/>
        <v>0</v>
      </c>
      <c r="O36" s="126">
        <v>2</v>
      </c>
      <c r="AA36" s="107">
        <v>12</v>
      </c>
      <c r="AB36" s="107">
        <v>0</v>
      </c>
      <c r="AC36" s="107">
        <v>21</v>
      </c>
      <c r="AZ36" s="107">
        <v>2</v>
      </c>
      <c r="BA36" s="107">
        <f t="shared" si="7"/>
        <v>0</v>
      </c>
      <c r="BB36" s="164">
        <f t="shared" si="8"/>
        <v>0</v>
      </c>
      <c r="BC36" s="107">
        <f t="shared" si="9"/>
        <v>0</v>
      </c>
      <c r="BD36" s="107">
        <f t="shared" si="10"/>
        <v>0</v>
      </c>
      <c r="BE36" s="107">
        <f t="shared" si="11"/>
        <v>0</v>
      </c>
      <c r="CZ36" s="107">
        <v>1.0000000000000001E-5</v>
      </c>
    </row>
    <row r="37" spans="1:104" x14ac:dyDescent="0.2">
      <c r="A37" s="127">
        <v>23</v>
      </c>
      <c r="B37" s="128" t="s">
        <v>187</v>
      </c>
      <c r="C37" s="129" t="s">
        <v>113</v>
      </c>
      <c r="D37" s="150" t="s">
        <v>105</v>
      </c>
      <c r="E37" s="152">
        <v>1</v>
      </c>
      <c r="F37" s="152"/>
      <c r="G37" s="152">
        <f t="shared" si="12"/>
        <v>0</v>
      </c>
      <c r="O37" s="126">
        <v>2</v>
      </c>
      <c r="AA37" s="107">
        <v>12</v>
      </c>
      <c r="AB37" s="107">
        <v>0</v>
      </c>
      <c r="AC37" s="107">
        <v>22</v>
      </c>
      <c r="AZ37" s="107">
        <v>2</v>
      </c>
      <c r="BA37" s="107">
        <f t="shared" si="7"/>
        <v>0</v>
      </c>
      <c r="BB37" s="164">
        <f t="shared" si="8"/>
        <v>0</v>
      </c>
      <c r="BC37" s="107">
        <f t="shared" si="9"/>
        <v>0</v>
      </c>
      <c r="BD37" s="107">
        <f t="shared" si="10"/>
        <v>0</v>
      </c>
      <c r="BE37" s="107">
        <f t="shared" si="11"/>
        <v>0</v>
      </c>
      <c r="CZ37" s="107">
        <v>1.0000000000000001E-5</v>
      </c>
    </row>
    <row r="38" spans="1:104" x14ac:dyDescent="0.2">
      <c r="A38" s="127">
        <v>24</v>
      </c>
      <c r="B38" s="128" t="s">
        <v>186</v>
      </c>
      <c r="C38" s="129" t="s">
        <v>114</v>
      </c>
      <c r="D38" s="150" t="s">
        <v>105</v>
      </c>
      <c r="E38" s="152">
        <v>1</v>
      </c>
      <c r="F38" s="152"/>
      <c r="G38" s="152">
        <f t="shared" si="12"/>
        <v>0</v>
      </c>
      <c r="O38" s="126">
        <v>2</v>
      </c>
      <c r="AA38" s="107">
        <v>12</v>
      </c>
      <c r="AB38" s="107">
        <v>0</v>
      </c>
      <c r="AC38" s="107">
        <v>23</v>
      </c>
      <c r="AZ38" s="107">
        <v>2</v>
      </c>
      <c r="BA38" s="107">
        <f t="shared" si="7"/>
        <v>0</v>
      </c>
      <c r="BB38" s="164">
        <f t="shared" si="8"/>
        <v>0</v>
      </c>
      <c r="BC38" s="107">
        <f t="shared" si="9"/>
        <v>0</v>
      </c>
      <c r="BD38" s="107">
        <f t="shared" si="10"/>
        <v>0</v>
      </c>
      <c r="BE38" s="107">
        <f t="shared" si="11"/>
        <v>0</v>
      </c>
      <c r="CZ38" s="107">
        <v>0</v>
      </c>
    </row>
    <row r="39" spans="1:104" x14ac:dyDescent="0.2">
      <c r="A39" s="130"/>
      <c r="B39" s="131" t="s">
        <v>67</v>
      </c>
      <c r="C39" s="132" t="str">
        <f>CONCATENATE(B28," ",C28)</f>
        <v>775 Podlahy vlysové a parketové, oprava m.č. 312, 314</v>
      </c>
      <c r="D39" s="148"/>
      <c r="E39" s="153"/>
      <c r="F39" s="153"/>
      <c r="G39" s="161">
        <f t="array" ref="G39">SUM(ROUND(G28:G38,2))</f>
        <v>0</v>
      </c>
      <c r="O39" s="126">
        <v>4</v>
      </c>
      <c r="BA39" s="133">
        <f>SUM(BA28:BA38)</f>
        <v>0</v>
      </c>
      <c r="BB39" s="164">
        <f>SUM(BB28:BB38)</f>
        <v>0</v>
      </c>
      <c r="BC39" s="133">
        <f>SUM(BC28:BC38)</f>
        <v>0</v>
      </c>
      <c r="BD39" s="133">
        <f>SUM(BD28:BD38)</f>
        <v>0</v>
      </c>
      <c r="BE39" s="133">
        <f>SUM(BE28:BE38)</f>
        <v>0</v>
      </c>
    </row>
    <row r="40" spans="1:104" x14ac:dyDescent="0.2">
      <c r="A40" s="122" t="s">
        <v>65</v>
      </c>
      <c r="B40" s="123" t="s">
        <v>115</v>
      </c>
      <c r="C40" s="124" t="s">
        <v>146</v>
      </c>
      <c r="D40" s="149"/>
      <c r="E40" s="151"/>
      <c r="F40" s="151"/>
      <c r="G40" s="151"/>
      <c r="H40" s="125"/>
      <c r="I40" s="125"/>
      <c r="O40" s="126">
        <v>1</v>
      </c>
      <c r="BB40" s="164"/>
    </row>
    <row r="41" spans="1:104" ht="22.5" x14ac:dyDescent="0.2">
      <c r="A41" s="147">
        <v>25</v>
      </c>
      <c r="B41" s="157" t="s">
        <v>116</v>
      </c>
      <c r="C41" s="154" t="s">
        <v>117</v>
      </c>
      <c r="D41" s="155" t="s">
        <v>66</v>
      </c>
      <c r="E41" s="156">
        <v>6</v>
      </c>
      <c r="F41" s="152"/>
      <c r="G41" s="152">
        <f>ROUND(E41*F41,2)</f>
        <v>0</v>
      </c>
      <c r="O41" s="126">
        <v>2</v>
      </c>
      <c r="AA41" s="107">
        <v>12</v>
      </c>
      <c r="AB41" s="107">
        <v>0</v>
      </c>
      <c r="AC41" s="107">
        <v>24</v>
      </c>
      <c r="AZ41" s="107">
        <v>2</v>
      </c>
      <c r="BA41" s="107">
        <f>IF(AZ41=1,G41,0)</f>
        <v>0</v>
      </c>
      <c r="BB41" s="164">
        <f>IF(AZ41=2,G41,0)</f>
        <v>0</v>
      </c>
      <c r="BC41" s="107">
        <f>IF(AZ41=3,G41,0)</f>
        <v>0</v>
      </c>
      <c r="BD41" s="107">
        <f>IF(AZ41=4,G41,0)</f>
        <v>0</v>
      </c>
      <c r="BE41" s="107">
        <f>IF(AZ41=5,G41,0)</f>
        <v>0</v>
      </c>
      <c r="CZ41" s="107">
        <v>2.5999999999999998E-4</v>
      </c>
    </row>
    <row r="42" spans="1:104" x14ac:dyDescent="0.2">
      <c r="A42" s="127"/>
      <c r="B42" s="143"/>
      <c r="C42" s="129" t="s">
        <v>162</v>
      </c>
      <c r="D42" s="150"/>
      <c r="E42" s="152"/>
      <c r="F42" s="152"/>
      <c r="G42" s="152"/>
      <c r="O42" s="126"/>
    </row>
    <row r="43" spans="1:104" x14ac:dyDescent="0.2">
      <c r="A43" s="127"/>
      <c r="B43" s="143" t="s">
        <v>155</v>
      </c>
      <c r="C43" s="129" t="s">
        <v>163</v>
      </c>
      <c r="D43" s="150"/>
      <c r="E43" s="152"/>
      <c r="F43" s="152"/>
      <c r="G43" s="152"/>
      <c r="O43" s="126"/>
    </row>
    <row r="44" spans="1:104" ht="21.75" customHeight="1" x14ac:dyDescent="0.2">
      <c r="A44" s="127"/>
      <c r="B44" s="143" t="s">
        <v>156</v>
      </c>
      <c r="C44" s="144" t="s">
        <v>164</v>
      </c>
      <c r="D44" s="150"/>
      <c r="E44" s="152"/>
      <c r="F44" s="152"/>
      <c r="G44" s="152"/>
      <c r="O44" s="126"/>
    </row>
    <row r="45" spans="1:104" x14ac:dyDescent="0.2">
      <c r="A45" s="127"/>
      <c r="B45" s="143" t="s">
        <v>157</v>
      </c>
      <c r="C45" s="145" t="s">
        <v>165</v>
      </c>
      <c r="D45" s="150"/>
      <c r="E45" s="152"/>
      <c r="F45" s="152"/>
      <c r="G45" s="152"/>
      <c r="O45" s="126"/>
    </row>
    <row r="46" spans="1:104" ht="22.5" x14ac:dyDescent="0.2">
      <c r="A46" s="127"/>
      <c r="B46" s="143" t="s">
        <v>161</v>
      </c>
      <c r="C46" s="145" t="s">
        <v>166</v>
      </c>
      <c r="D46" s="150"/>
      <c r="E46" s="152"/>
      <c r="F46" s="152"/>
      <c r="G46" s="152"/>
      <c r="O46" s="126"/>
    </row>
    <row r="47" spans="1:104" ht="22.5" x14ac:dyDescent="0.2">
      <c r="A47" s="127"/>
      <c r="B47" s="143" t="s">
        <v>160</v>
      </c>
      <c r="C47" s="145" t="s">
        <v>167</v>
      </c>
      <c r="D47" s="150"/>
      <c r="E47" s="152"/>
      <c r="F47" s="152"/>
      <c r="G47" s="152"/>
      <c r="O47" s="126"/>
    </row>
    <row r="48" spans="1:104" ht="22.5" x14ac:dyDescent="0.2">
      <c r="A48" s="127"/>
      <c r="B48" s="143" t="s">
        <v>159</v>
      </c>
      <c r="C48" s="146" t="s">
        <v>168</v>
      </c>
      <c r="D48" s="150"/>
      <c r="E48" s="152"/>
      <c r="F48" s="152"/>
      <c r="G48" s="152"/>
      <c r="O48" s="126"/>
    </row>
    <row r="49" spans="1:104" ht="33.75" x14ac:dyDescent="0.2">
      <c r="A49" s="127"/>
      <c r="B49" s="143" t="s">
        <v>158</v>
      </c>
      <c r="C49" s="145" t="s">
        <v>169</v>
      </c>
      <c r="D49" s="150"/>
      <c r="E49" s="152"/>
      <c r="F49" s="152"/>
      <c r="G49" s="152"/>
      <c r="O49" s="126"/>
    </row>
    <row r="50" spans="1:104" ht="22.5" x14ac:dyDescent="0.2">
      <c r="A50" s="127"/>
      <c r="B50" s="143" t="s">
        <v>148</v>
      </c>
      <c r="C50" s="145" t="s">
        <v>170</v>
      </c>
      <c r="D50" s="150"/>
      <c r="E50" s="152"/>
      <c r="F50" s="152"/>
      <c r="G50" s="152"/>
      <c r="O50" s="126"/>
    </row>
    <row r="51" spans="1:104" ht="22.5" x14ac:dyDescent="0.2">
      <c r="A51" s="127"/>
      <c r="B51" s="143" t="s">
        <v>149</v>
      </c>
      <c r="C51" s="146" t="s">
        <v>171</v>
      </c>
      <c r="D51" s="150"/>
      <c r="E51" s="152"/>
      <c r="F51" s="152"/>
      <c r="G51" s="152"/>
      <c r="O51" s="126"/>
    </row>
    <row r="52" spans="1:104" ht="22.5" x14ac:dyDescent="0.2">
      <c r="A52" s="127"/>
      <c r="B52" s="143" t="s">
        <v>150</v>
      </c>
      <c r="C52" s="146" t="s">
        <v>172</v>
      </c>
      <c r="D52" s="150"/>
      <c r="E52" s="152"/>
      <c r="F52" s="152"/>
      <c r="G52" s="152"/>
      <c r="O52" s="126"/>
    </row>
    <row r="53" spans="1:104" ht="33.75" x14ac:dyDescent="0.2">
      <c r="A53" s="127"/>
      <c r="B53" s="143" t="s">
        <v>151</v>
      </c>
      <c r="C53" s="146" t="s">
        <v>173</v>
      </c>
      <c r="D53" s="150"/>
      <c r="E53" s="152"/>
      <c r="F53" s="152"/>
      <c r="G53" s="152"/>
      <c r="O53" s="126"/>
    </row>
    <row r="54" spans="1:104" ht="33.75" x14ac:dyDescent="0.2">
      <c r="A54" s="127"/>
      <c r="B54" s="143" t="s">
        <v>152</v>
      </c>
      <c r="C54" s="146" t="s">
        <v>174</v>
      </c>
      <c r="D54" s="150"/>
      <c r="E54" s="152"/>
      <c r="F54" s="152"/>
      <c r="G54" s="152"/>
      <c r="O54" s="126"/>
    </row>
    <row r="55" spans="1:104" ht="22.5" x14ac:dyDescent="0.2">
      <c r="A55" s="127"/>
      <c r="B55" s="143" t="s">
        <v>153</v>
      </c>
      <c r="C55" s="146" t="s">
        <v>175</v>
      </c>
      <c r="D55" s="150"/>
      <c r="E55" s="152"/>
      <c r="F55" s="152"/>
      <c r="G55" s="152"/>
      <c r="O55" s="126"/>
    </row>
    <row r="56" spans="1:104" ht="13.5" customHeight="1" x14ac:dyDescent="0.2">
      <c r="A56" s="127"/>
      <c r="B56" s="143" t="s">
        <v>154</v>
      </c>
      <c r="C56" s="146" t="s">
        <v>176</v>
      </c>
      <c r="D56" s="150"/>
      <c r="E56" s="152"/>
      <c r="F56" s="152"/>
      <c r="G56" s="152"/>
      <c r="O56" s="126"/>
    </row>
    <row r="57" spans="1:104" ht="22.5" x14ac:dyDescent="0.2">
      <c r="A57" s="127"/>
      <c r="B57" s="158" t="s">
        <v>177</v>
      </c>
      <c r="C57" s="159" t="s">
        <v>178</v>
      </c>
      <c r="D57" s="150"/>
      <c r="E57" s="152"/>
      <c r="F57" s="152"/>
      <c r="G57" s="152"/>
      <c r="O57" s="126"/>
    </row>
    <row r="58" spans="1:104" x14ac:dyDescent="0.2">
      <c r="A58" s="127"/>
      <c r="B58" s="143"/>
      <c r="C58" s="129"/>
      <c r="D58" s="150"/>
      <c r="E58" s="152"/>
      <c r="F58" s="152"/>
      <c r="G58" s="152"/>
      <c r="O58" s="126"/>
    </row>
    <row r="59" spans="1:104" ht="22.5" x14ac:dyDescent="0.2">
      <c r="A59" s="147">
        <v>26</v>
      </c>
      <c r="B59" s="157" t="s">
        <v>118</v>
      </c>
      <c r="C59" s="154" t="s">
        <v>119</v>
      </c>
      <c r="D59" s="155" t="s">
        <v>66</v>
      </c>
      <c r="E59" s="156">
        <v>1</v>
      </c>
      <c r="F59" s="152"/>
      <c r="G59" s="152">
        <f>ROUND(E59*F59,2)</f>
        <v>0</v>
      </c>
      <c r="O59" s="126">
        <v>2</v>
      </c>
      <c r="AA59" s="107">
        <v>12</v>
      </c>
      <c r="AB59" s="107">
        <v>0</v>
      </c>
      <c r="AC59" s="107">
        <v>25</v>
      </c>
      <c r="AZ59" s="107">
        <v>2</v>
      </c>
      <c r="BA59" s="107">
        <f>IF(AZ59=1,G59,0)</f>
        <v>0</v>
      </c>
      <c r="BB59" s="107">
        <f>IF(AZ59=2,G59,0)</f>
        <v>0</v>
      </c>
      <c r="BC59" s="107">
        <f>IF(AZ59=3,G59,0)</f>
        <v>0</v>
      </c>
      <c r="BD59" s="107">
        <f>IF(AZ59=4,G59,0)</f>
        <v>0</v>
      </c>
      <c r="BE59" s="107">
        <f>IF(AZ59=5,G59,0)</f>
        <v>0</v>
      </c>
      <c r="CZ59" s="107">
        <v>3.3E-4</v>
      </c>
    </row>
    <row r="60" spans="1:104" x14ac:dyDescent="0.2">
      <c r="A60" s="147"/>
      <c r="B60" s="143"/>
      <c r="C60" s="129" t="s">
        <v>179</v>
      </c>
      <c r="D60" s="150"/>
      <c r="E60" s="152"/>
      <c r="F60" s="152"/>
      <c r="G60" s="152"/>
      <c r="O60" s="126"/>
    </row>
    <row r="61" spans="1:104" x14ac:dyDescent="0.2">
      <c r="A61" s="147"/>
      <c r="B61" s="143"/>
      <c r="C61" s="129"/>
      <c r="D61" s="150"/>
      <c r="E61" s="152"/>
      <c r="F61" s="152"/>
      <c r="G61" s="152"/>
      <c r="O61" s="126"/>
    </row>
    <row r="62" spans="1:104" ht="22.5" x14ac:dyDescent="0.2">
      <c r="A62" s="147">
        <v>27</v>
      </c>
      <c r="B62" s="157" t="s">
        <v>120</v>
      </c>
      <c r="C62" s="154" t="s">
        <v>121</v>
      </c>
      <c r="D62" s="155" t="s">
        <v>66</v>
      </c>
      <c r="E62" s="156">
        <v>5</v>
      </c>
      <c r="F62" s="152"/>
      <c r="G62" s="152">
        <f>ROUND(E62*F62,2)</f>
        <v>0</v>
      </c>
      <c r="O62" s="126">
        <v>2</v>
      </c>
      <c r="AA62" s="107">
        <v>12</v>
      </c>
      <c r="AB62" s="107">
        <v>0</v>
      </c>
      <c r="AC62" s="107">
        <v>26</v>
      </c>
      <c r="AZ62" s="107">
        <v>2</v>
      </c>
      <c r="BA62" s="107">
        <f>IF(AZ62=1,G62,0)</f>
        <v>0</v>
      </c>
      <c r="BB62" s="107">
        <f>IF(AZ62=2,G62,0)</f>
        <v>0</v>
      </c>
      <c r="BC62" s="107">
        <f>IF(AZ62=3,G62,0)</f>
        <v>0</v>
      </c>
      <c r="BD62" s="107">
        <f>IF(AZ62=4,G62,0)</f>
        <v>0</v>
      </c>
      <c r="BE62" s="107">
        <f>IF(AZ62=5,G62,0)</f>
        <v>0</v>
      </c>
      <c r="CZ62" s="107">
        <v>5.9999999999999995E-4</v>
      </c>
    </row>
    <row r="63" spans="1:104" x14ac:dyDescent="0.2">
      <c r="A63" s="147"/>
      <c r="B63" s="143"/>
      <c r="C63" s="129" t="s">
        <v>179</v>
      </c>
      <c r="D63" s="150"/>
      <c r="E63" s="152"/>
      <c r="F63" s="152"/>
      <c r="G63" s="152"/>
      <c r="O63" s="126"/>
    </row>
    <row r="64" spans="1:104" x14ac:dyDescent="0.2">
      <c r="A64" s="147"/>
      <c r="B64" s="143"/>
      <c r="C64" s="129"/>
      <c r="D64" s="150"/>
      <c r="E64" s="152"/>
      <c r="F64" s="152"/>
      <c r="G64" s="152"/>
      <c r="O64" s="126"/>
    </row>
    <row r="65" spans="1:104" ht="22.5" x14ac:dyDescent="0.2">
      <c r="A65" s="147">
        <v>28</v>
      </c>
      <c r="B65" s="157" t="s">
        <v>122</v>
      </c>
      <c r="C65" s="154" t="s">
        <v>123</v>
      </c>
      <c r="D65" s="155" t="s">
        <v>66</v>
      </c>
      <c r="E65" s="156">
        <v>6</v>
      </c>
      <c r="F65" s="152"/>
      <c r="G65" s="152">
        <f>ROUND(E65*F65,2)</f>
        <v>0</v>
      </c>
      <c r="O65" s="126">
        <v>2</v>
      </c>
      <c r="AA65" s="107">
        <v>12</v>
      </c>
      <c r="AB65" s="107">
        <v>0</v>
      </c>
      <c r="AC65" s="107">
        <v>27</v>
      </c>
      <c r="AZ65" s="107">
        <v>2</v>
      </c>
      <c r="BA65" s="107">
        <f>IF(AZ65=1,G65,0)</f>
        <v>0</v>
      </c>
      <c r="BB65" s="107">
        <f>IF(AZ65=2,G65,0)</f>
        <v>0</v>
      </c>
      <c r="BC65" s="107">
        <f>IF(AZ65=3,G65,0)</f>
        <v>0</v>
      </c>
      <c r="BD65" s="107">
        <f>IF(AZ65=4,G65,0)</f>
        <v>0</v>
      </c>
      <c r="BE65" s="107">
        <f>IF(AZ65=5,G65,0)</f>
        <v>0</v>
      </c>
      <c r="CZ65" s="107">
        <v>7.1000000000000002E-4</v>
      </c>
    </row>
    <row r="66" spans="1:104" x14ac:dyDescent="0.2">
      <c r="A66" s="147"/>
      <c r="B66" s="143"/>
      <c r="C66" s="129" t="s">
        <v>179</v>
      </c>
      <c r="D66" s="150"/>
      <c r="E66" s="152"/>
      <c r="F66" s="152"/>
      <c r="G66" s="152"/>
      <c r="O66" s="126"/>
    </row>
    <row r="67" spans="1:104" x14ac:dyDescent="0.2">
      <c r="A67" s="147"/>
      <c r="B67" s="143"/>
      <c r="C67" s="129"/>
      <c r="D67" s="150"/>
      <c r="E67" s="152"/>
      <c r="F67" s="152"/>
      <c r="G67" s="152"/>
      <c r="O67" s="126"/>
    </row>
    <row r="68" spans="1:104" x14ac:dyDescent="0.2">
      <c r="A68" s="130"/>
      <c r="B68" s="131" t="s">
        <v>67</v>
      </c>
      <c r="C68" s="132" t="str">
        <f>CONCATENATE(B40," ",C40)</f>
        <v>783 Nátěry, oprava oken (průčelí budovy)</v>
      </c>
      <c r="D68" s="148"/>
      <c r="E68" s="153"/>
      <c r="F68" s="153"/>
      <c r="G68" s="161">
        <f t="array" ref="G68">SUM(ROUND(G40:G65,2))</f>
        <v>0</v>
      </c>
      <c r="O68" s="126">
        <v>4</v>
      </c>
      <c r="BA68" s="133">
        <f>SUM(BA40:BA65)</f>
        <v>0</v>
      </c>
      <c r="BB68" s="133">
        <f>SUM(BB40:BB65)</f>
        <v>0</v>
      </c>
      <c r="BC68" s="133">
        <f>SUM(BC40:BC65)</f>
        <v>0</v>
      </c>
      <c r="BD68" s="133">
        <f>SUM(BD40:BD65)</f>
        <v>0</v>
      </c>
      <c r="BE68" s="133">
        <f>SUM(BE40:BE65)</f>
        <v>0</v>
      </c>
    </row>
    <row r="69" spans="1:104" x14ac:dyDescent="0.2">
      <c r="A69" s="122" t="s">
        <v>65</v>
      </c>
      <c r="B69" s="123" t="s">
        <v>124</v>
      </c>
      <c r="C69" s="124" t="s">
        <v>125</v>
      </c>
      <c r="D69" s="149"/>
      <c r="E69" s="151"/>
      <c r="F69" s="151"/>
      <c r="G69" s="151"/>
      <c r="H69" s="125"/>
      <c r="I69" s="125"/>
      <c r="O69" s="126">
        <v>1</v>
      </c>
    </row>
    <row r="70" spans="1:104" ht="22.5" x14ac:dyDescent="0.2">
      <c r="A70" s="147">
        <v>29</v>
      </c>
      <c r="B70" s="143" t="s">
        <v>126</v>
      </c>
      <c r="C70" s="129" t="s">
        <v>127</v>
      </c>
      <c r="D70" s="150" t="s">
        <v>73</v>
      </c>
      <c r="E70" s="152">
        <v>468.67250000000001</v>
      </c>
      <c r="F70" s="152"/>
      <c r="G70" s="152">
        <f>ROUND(E70*F70,2)</f>
        <v>0</v>
      </c>
      <c r="O70" s="126">
        <v>2</v>
      </c>
      <c r="AA70" s="107">
        <v>12</v>
      </c>
      <c r="AB70" s="107">
        <v>0</v>
      </c>
      <c r="AC70" s="107">
        <v>28</v>
      </c>
      <c r="AZ70" s="107">
        <v>2</v>
      </c>
      <c r="BA70" s="107">
        <f t="shared" ref="BA70:BA77" si="13">IF(AZ70=1,G70,0)</f>
        <v>0</v>
      </c>
      <c r="BB70" s="107">
        <f t="shared" ref="BB70:BB77" si="14">IF(AZ70=2,G70,0)</f>
        <v>0</v>
      </c>
      <c r="BC70" s="107">
        <f t="shared" ref="BC70:BC77" si="15">IF(AZ70=3,G70,0)</f>
        <v>0</v>
      </c>
      <c r="BD70" s="107">
        <f t="shared" ref="BD70:BD77" si="16">IF(AZ70=4,G70,0)</f>
        <v>0</v>
      </c>
      <c r="BE70" s="107">
        <f t="shared" ref="BE70:BE77" si="17">IF(AZ70=5,G70,0)</f>
        <v>0</v>
      </c>
      <c r="CZ70" s="107">
        <v>1E-4</v>
      </c>
    </row>
    <row r="71" spans="1:104" ht="22.5" x14ac:dyDescent="0.2">
      <c r="A71" s="147">
        <v>30</v>
      </c>
      <c r="B71" s="143" t="s">
        <v>128</v>
      </c>
      <c r="C71" s="129" t="s">
        <v>129</v>
      </c>
      <c r="D71" s="150" t="s">
        <v>73</v>
      </c>
      <c r="E71" s="152">
        <v>468.67200000000003</v>
      </c>
      <c r="F71" s="152"/>
      <c r="G71" s="152">
        <f t="shared" ref="G71:G77" si="18">ROUND(E71*F71,2)</f>
        <v>0</v>
      </c>
      <c r="O71" s="126">
        <v>2</v>
      </c>
      <c r="AA71" s="107">
        <v>12</v>
      </c>
      <c r="AB71" s="107">
        <v>0</v>
      </c>
      <c r="AC71" s="107">
        <v>29</v>
      </c>
      <c r="AZ71" s="107">
        <v>2</v>
      </c>
      <c r="BA71" s="107">
        <f t="shared" si="13"/>
        <v>0</v>
      </c>
      <c r="BB71" s="107">
        <f t="shared" si="14"/>
        <v>0</v>
      </c>
      <c r="BC71" s="107">
        <f t="shared" si="15"/>
        <v>0</v>
      </c>
      <c r="BD71" s="107">
        <f t="shared" si="16"/>
        <v>0</v>
      </c>
      <c r="BE71" s="107">
        <f t="shared" si="17"/>
        <v>0</v>
      </c>
      <c r="CZ71" s="107">
        <v>1E-4</v>
      </c>
    </row>
    <row r="72" spans="1:104" ht="22.5" x14ac:dyDescent="0.2">
      <c r="A72" s="147">
        <v>31</v>
      </c>
      <c r="B72" s="143" t="s">
        <v>130</v>
      </c>
      <c r="C72" s="129" t="s">
        <v>131</v>
      </c>
      <c r="D72" s="150" t="s">
        <v>73</v>
      </c>
      <c r="E72" s="152">
        <v>136.15</v>
      </c>
      <c r="F72" s="152"/>
      <c r="G72" s="152">
        <f t="shared" si="18"/>
        <v>0</v>
      </c>
      <c r="O72" s="126">
        <v>2</v>
      </c>
      <c r="AA72" s="107">
        <v>12</v>
      </c>
      <c r="AB72" s="107">
        <v>0</v>
      </c>
      <c r="AC72" s="107">
        <v>30</v>
      </c>
      <c r="AZ72" s="107">
        <v>2</v>
      </c>
      <c r="BA72" s="107">
        <f t="shared" si="13"/>
        <v>0</v>
      </c>
      <c r="BB72" s="107">
        <f t="shared" si="14"/>
        <v>0</v>
      </c>
      <c r="BC72" s="107">
        <f t="shared" si="15"/>
        <v>0</v>
      </c>
      <c r="BD72" s="107">
        <f t="shared" si="16"/>
        <v>0</v>
      </c>
      <c r="BE72" s="107">
        <f t="shared" si="17"/>
        <v>0</v>
      </c>
      <c r="CZ72" s="107">
        <v>1E-4</v>
      </c>
    </row>
    <row r="73" spans="1:104" ht="22.5" x14ac:dyDescent="0.2">
      <c r="A73" s="147">
        <v>32</v>
      </c>
      <c r="B73" s="143" t="s">
        <v>132</v>
      </c>
      <c r="C73" s="129" t="s">
        <v>133</v>
      </c>
      <c r="D73" s="150" t="s">
        <v>73</v>
      </c>
      <c r="E73" s="152">
        <v>368.15499999999997</v>
      </c>
      <c r="F73" s="152"/>
      <c r="G73" s="152">
        <f t="shared" si="18"/>
        <v>0</v>
      </c>
      <c r="O73" s="126">
        <v>2</v>
      </c>
      <c r="AA73" s="107">
        <v>12</v>
      </c>
      <c r="AB73" s="107">
        <v>0</v>
      </c>
      <c r="AC73" s="107">
        <v>31</v>
      </c>
      <c r="AZ73" s="107">
        <v>2</v>
      </c>
      <c r="BA73" s="107">
        <f t="shared" si="13"/>
        <v>0</v>
      </c>
      <c r="BB73" s="107">
        <f t="shared" si="14"/>
        <v>0</v>
      </c>
      <c r="BC73" s="107">
        <f t="shared" si="15"/>
        <v>0</v>
      </c>
      <c r="BD73" s="107">
        <f t="shared" si="16"/>
        <v>0</v>
      </c>
      <c r="BE73" s="107">
        <f t="shared" si="17"/>
        <v>0</v>
      </c>
      <c r="CZ73" s="107">
        <v>1E-4</v>
      </c>
    </row>
    <row r="74" spans="1:104" ht="22.5" x14ac:dyDescent="0.2">
      <c r="A74" s="147">
        <v>33</v>
      </c>
      <c r="B74" s="143" t="s">
        <v>134</v>
      </c>
      <c r="C74" s="129" t="s">
        <v>135</v>
      </c>
      <c r="D74" s="150" t="s">
        <v>73</v>
      </c>
      <c r="E74" s="152">
        <v>468.4</v>
      </c>
      <c r="F74" s="152"/>
      <c r="G74" s="152">
        <f t="shared" si="18"/>
        <v>0</v>
      </c>
      <c r="O74" s="126">
        <v>2</v>
      </c>
      <c r="AA74" s="107">
        <v>12</v>
      </c>
      <c r="AB74" s="107">
        <v>0</v>
      </c>
      <c r="AC74" s="107">
        <v>32</v>
      </c>
      <c r="AZ74" s="107">
        <v>2</v>
      </c>
      <c r="BA74" s="107">
        <f t="shared" si="13"/>
        <v>0</v>
      </c>
      <c r="BB74" s="107">
        <f t="shared" si="14"/>
        <v>0</v>
      </c>
      <c r="BC74" s="107">
        <f t="shared" si="15"/>
        <v>0</v>
      </c>
      <c r="BD74" s="107">
        <f t="shared" si="16"/>
        <v>0</v>
      </c>
      <c r="BE74" s="107">
        <f t="shared" si="17"/>
        <v>0</v>
      </c>
      <c r="CZ74" s="107">
        <v>1E-4</v>
      </c>
    </row>
    <row r="75" spans="1:104" ht="22.5" x14ac:dyDescent="0.2">
      <c r="A75" s="147">
        <v>34</v>
      </c>
      <c r="B75" s="143" t="s">
        <v>136</v>
      </c>
      <c r="C75" s="129" t="s">
        <v>137</v>
      </c>
      <c r="D75" s="150" t="s">
        <v>73</v>
      </c>
      <c r="E75" s="152">
        <v>971.66899999999998</v>
      </c>
      <c r="F75" s="152"/>
      <c r="G75" s="152">
        <f t="shared" si="18"/>
        <v>0</v>
      </c>
      <c r="O75" s="126">
        <v>2</v>
      </c>
      <c r="AA75" s="107">
        <v>12</v>
      </c>
      <c r="AB75" s="107">
        <v>0</v>
      </c>
      <c r="AC75" s="107">
        <v>33</v>
      </c>
      <c r="AZ75" s="107">
        <v>2</v>
      </c>
      <c r="BA75" s="107">
        <f t="shared" si="13"/>
        <v>0</v>
      </c>
      <c r="BB75" s="107">
        <f t="shared" si="14"/>
        <v>0</v>
      </c>
      <c r="BC75" s="107">
        <f t="shared" si="15"/>
        <v>0</v>
      </c>
      <c r="BD75" s="107">
        <f t="shared" si="16"/>
        <v>0</v>
      </c>
      <c r="BE75" s="107">
        <f t="shared" si="17"/>
        <v>0</v>
      </c>
      <c r="CZ75" s="107">
        <v>1E-4</v>
      </c>
    </row>
    <row r="76" spans="1:104" ht="22.5" x14ac:dyDescent="0.2">
      <c r="A76" s="147">
        <v>35</v>
      </c>
      <c r="B76" s="143" t="s">
        <v>138</v>
      </c>
      <c r="C76" s="129" t="s">
        <v>139</v>
      </c>
      <c r="D76" s="150" t="s">
        <v>73</v>
      </c>
      <c r="E76" s="152">
        <v>971.66899999999998</v>
      </c>
      <c r="F76" s="152"/>
      <c r="G76" s="152">
        <f t="shared" si="18"/>
        <v>0</v>
      </c>
      <c r="O76" s="126">
        <v>2</v>
      </c>
      <c r="AA76" s="107">
        <v>12</v>
      </c>
      <c r="AB76" s="107">
        <v>0</v>
      </c>
      <c r="AC76" s="107">
        <v>34</v>
      </c>
      <c r="AZ76" s="107">
        <v>2</v>
      </c>
      <c r="BA76" s="107">
        <f t="shared" si="13"/>
        <v>0</v>
      </c>
      <c r="BB76" s="107">
        <f t="shared" si="14"/>
        <v>0</v>
      </c>
      <c r="BC76" s="107">
        <f t="shared" si="15"/>
        <v>0</v>
      </c>
      <c r="BD76" s="107">
        <f t="shared" si="16"/>
        <v>0</v>
      </c>
      <c r="BE76" s="107">
        <f t="shared" si="17"/>
        <v>0</v>
      </c>
      <c r="CZ76" s="107">
        <v>1E-4</v>
      </c>
    </row>
    <row r="77" spans="1:104" ht="22.5" x14ac:dyDescent="0.2">
      <c r="A77" s="147">
        <v>36</v>
      </c>
      <c r="B77" s="143" t="s">
        <v>140</v>
      </c>
      <c r="C77" s="129" t="s">
        <v>141</v>
      </c>
      <c r="D77" s="150" t="s">
        <v>73</v>
      </c>
      <c r="E77" s="152">
        <v>368.15499999999997</v>
      </c>
      <c r="F77" s="152"/>
      <c r="G77" s="152">
        <f t="shared" si="18"/>
        <v>0</v>
      </c>
      <c r="O77" s="126">
        <v>2</v>
      </c>
      <c r="AA77" s="107">
        <v>12</v>
      </c>
      <c r="AB77" s="107">
        <v>0</v>
      </c>
      <c r="AC77" s="107">
        <v>35</v>
      </c>
      <c r="AZ77" s="107">
        <v>2</v>
      </c>
      <c r="BA77" s="107">
        <f t="shared" si="13"/>
        <v>0</v>
      </c>
      <c r="BB77" s="107">
        <f t="shared" si="14"/>
        <v>0</v>
      </c>
      <c r="BC77" s="107">
        <f t="shared" si="15"/>
        <v>0</v>
      </c>
      <c r="BD77" s="107">
        <f t="shared" si="16"/>
        <v>0</v>
      </c>
      <c r="BE77" s="107">
        <f t="shared" si="17"/>
        <v>0</v>
      </c>
      <c r="CZ77" s="107">
        <v>1E-4</v>
      </c>
    </row>
    <row r="78" spans="1:104" x14ac:dyDescent="0.2">
      <c r="A78" s="148"/>
      <c r="B78" s="131" t="s">
        <v>67</v>
      </c>
      <c r="C78" s="132" t="str">
        <f>CONCATENATE(B69," ",C69)</f>
        <v>784 Malby, m.č.101,102,113,115,201,204,205,206,207,208</v>
      </c>
      <c r="D78" s="130"/>
      <c r="E78" s="153"/>
      <c r="F78" s="153"/>
      <c r="G78" s="161">
        <f t="array" ref="G78">SUM(ROUND(G69:G77,2))</f>
        <v>0</v>
      </c>
      <c r="O78" s="126">
        <v>4</v>
      </c>
      <c r="BA78" s="133">
        <f>SUM(BA69:BA77)</f>
        <v>0</v>
      </c>
      <c r="BB78" s="133">
        <f>SUM(BB69:BB77)</f>
        <v>0</v>
      </c>
      <c r="BC78" s="133">
        <f>SUM(BC69:BC77)</f>
        <v>0</v>
      </c>
      <c r="BD78" s="133">
        <f>SUM(BD69:BD77)</f>
        <v>0</v>
      </c>
      <c r="BE78" s="133">
        <f>SUM(BE69:BE77)</f>
        <v>0</v>
      </c>
    </row>
    <row r="79" spans="1:104" x14ac:dyDescent="0.2">
      <c r="A79" s="108"/>
      <c r="B79" s="108"/>
      <c r="C79" s="108"/>
      <c r="D79" s="108"/>
      <c r="E79" s="108"/>
      <c r="F79" s="108"/>
      <c r="G79" s="108"/>
    </row>
    <row r="80" spans="1:104" x14ac:dyDescent="0.2">
      <c r="E80" s="107"/>
    </row>
    <row r="81" spans="5:5" x14ac:dyDescent="0.2">
      <c r="E81" s="107"/>
    </row>
    <row r="82" spans="5:5" x14ac:dyDescent="0.2">
      <c r="E82" s="107"/>
    </row>
    <row r="83" spans="5:5" x14ac:dyDescent="0.2">
      <c r="E83" s="107"/>
    </row>
    <row r="84" spans="5:5" x14ac:dyDescent="0.2">
      <c r="E84" s="107"/>
    </row>
    <row r="85" spans="5:5" x14ac:dyDescent="0.2">
      <c r="E85" s="107"/>
    </row>
    <row r="86" spans="5:5" x14ac:dyDescent="0.2">
      <c r="E86" s="107"/>
    </row>
    <row r="87" spans="5:5" x14ac:dyDescent="0.2">
      <c r="E87" s="107"/>
    </row>
    <row r="88" spans="5:5" x14ac:dyDescent="0.2">
      <c r="E88" s="107"/>
    </row>
    <row r="89" spans="5:5" x14ac:dyDescent="0.2">
      <c r="E89" s="107"/>
    </row>
    <row r="90" spans="5:5" x14ac:dyDescent="0.2">
      <c r="E90" s="107"/>
    </row>
    <row r="91" spans="5:5" x14ac:dyDescent="0.2">
      <c r="E91" s="107"/>
    </row>
    <row r="92" spans="5:5" x14ac:dyDescent="0.2">
      <c r="E92" s="107"/>
    </row>
    <row r="93" spans="5:5" x14ac:dyDescent="0.2">
      <c r="E93" s="107"/>
    </row>
    <row r="94" spans="5:5" x14ac:dyDescent="0.2">
      <c r="E94" s="107"/>
    </row>
    <row r="95" spans="5:5" x14ac:dyDescent="0.2">
      <c r="E95" s="107"/>
    </row>
    <row r="96" spans="5:5" x14ac:dyDescent="0.2">
      <c r="E96" s="107"/>
    </row>
    <row r="97" spans="1:7" x14ac:dyDescent="0.2">
      <c r="E97" s="107"/>
    </row>
    <row r="98" spans="1:7" x14ac:dyDescent="0.2">
      <c r="E98" s="107"/>
    </row>
    <row r="99" spans="1:7" x14ac:dyDescent="0.2">
      <c r="E99" s="107"/>
    </row>
    <row r="100" spans="1:7" x14ac:dyDescent="0.2">
      <c r="E100" s="107"/>
    </row>
    <row r="101" spans="1:7" x14ac:dyDescent="0.2">
      <c r="E101" s="107"/>
    </row>
    <row r="102" spans="1:7" x14ac:dyDescent="0.2">
      <c r="A102" s="134"/>
      <c r="B102" s="134"/>
      <c r="C102" s="134"/>
      <c r="D102" s="134"/>
      <c r="E102" s="134"/>
      <c r="F102" s="134"/>
      <c r="G102" s="134"/>
    </row>
    <row r="103" spans="1:7" x14ac:dyDescent="0.2">
      <c r="A103" s="134"/>
      <c r="B103" s="134"/>
      <c r="C103" s="134"/>
      <c r="D103" s="134"/>
      <c r="E103" s="134"/>
      <c r="F103" s="134"/>
      <c r="G103" s="134"/>
    </row>
    <row r="104" spans="1:7" x14ac:dyDescent="0.2">
      <c r="A104" s="134"/>
      <c r="B104" s="134"/>
      <c r="C104" s="134"/>
      <c r="D104" s="134"/>
      <c r="E104" s="134"/>
      <c r="F104" s="134"/>
      <c r="G104" s="134"/>
    </row>
    <row r="105" spans="1:7" x14ac:dyDescent="0.2">
      <c r="A105" s="134"/>
      <c r="B105" s="134"/>
      <c r="C105" s="134"/>
      <c r="D105" s="134"/>
      <c r="E105" s="134"/>
      <c r="F105" s="134"/>
      <c r="G105" s="134"/>
    </row>
    <row r="106" spans="1:7" x14ac:dyDescent="0.2">
      <c r="E106" s="107"/>
    </row>
    <row r="107" spans="1:7" x14ac:dyDescent="0.2">
      <c r="E107" s="107"/>
    </row>
    <row r="108" spans="1:7" x14ac:dyDescent="0.2">
      <c r="E108" s="107"/>
    </row>
    <row r="109" spans="1:7" x14ac:dyDescent="0.2">
      <c r="E109" s="107"/>
    </row>
    <row r="110" spans="1:7" x14ac:dyDescent="0.2">
      <c r="E110" s="107"/>
    </row>
    <row r="111" spans="1:7" x14ac:dyDescent="0.2">
      <c r="E111" s="107"/>
    </row>
    <row r="112" spans="1:7" x14ac:dyDescent="0.2">
      <c r="E112" s="107"/>
    </row>
    <row r="113" spans="5:5" x14ac:dyDescent="0.2">
      <c r="E113" s="107"/>
    </row>
    <row r="114" spans="5:5" x14ac:dyDescent="0.2">
      <c r="E114" s="107"/>
    </row>
    <row r="115" spans="5:5" x14ac:dyDescent="0.2">
      <c r="E115" s="107"/>
    </row>
    <row r="116" spans="5:5" x14ac:dyDescent="0.2">
      <c r="E116" s="107"/>
    </row>
    <row r="117" spans="5:5" x14ac:dyDescent="0.2">
      <c r="E117" s="107"/>
    </row>
    <row r="118" spans="5:5" x14ac:dyDescent="0.2">
      <c r="E118" s="107"/>
    </row>
    <row r="119" spans="5:5" x14ac:dyDescent="0.2">
      <c r="E119" s="107"/>
    </row>
    <row r="120" spans="5:5" x14ac:dyDescent="0.2">
      <c r="E120" s="107"/>
    </row>
    <row r="121" spans="5:5" x14ac:dyDescent="0.2">
      <c r="E121" s="107"/>
    </row>
    <row r="122" spans="5:5" x14ac:dyDescent="0.2">
      <c r="E122" s="107"/>
    </row>
    <row r="123" spans="5:5" x14ac:dyDescent="0.2">
      <c r="E123" s="107"/>
    </row>
    <row r="124" spans="5:5" x14ac:dyDescent="0.2">
      <c r="E124" s="107"/>
    </row>
    <row r="125" spans="5:5" x14ac:dyDescent="0.2">
      <c r="E125" s="107"/>
    </row>
    <row r="126" spans="5:5" x14ac:dyDescent="0.2">
      <c r="E126" s="107"/>
    </row>
    <row r="127" spans="5:5" x14ac:dyDescent="0.2">
      <c r="E127" s="107"/>
    </row>
    <row r="128" spans="5:5" x14ac:dyDescent="0.2">
      <c r="E128" s="107"/>
    </row>
    <row r="129" spans="1:7" x14ac:dyDescent="0.2">
      <c r="E129" s="107"/>
    </row>
    <row r="130" spans="1:7" x14ac:dyDescent="0.2">
      <c r="E130" s="107"/>
    </row>
    <row r="131" spans="1:7" x14ac:dyDescent="0.2">
      <c r="E131" s="107"/>
    </row>
    <row r="132" spans="1:7" x14ac:dyDescent="0.2">
      <c r="E132" s="107"/>
    </row>
    <row r="133" spans="1:7" x14ac:dyDescent="0.2">
      <c r="E133" s="107"/>
    </row>
    <row r="134" spans="1:7" x14ac:dyDescent="0.2">
      <c r="E134" s="107"/>
    </row>
    <row r="135" spans="1:7" x14ac:dyDescent="0.2">
      <c r="E135" s="107"/>
    </row>
    <row r="136" spans="1:7" x14ac:dyDescent="0.2">
      <c r="E136" s="107"/>
    </row>
    <row r="137" spans="1:7" x14ac:dyDescent="0.2">
      <c r="A137" s="135"/>
      <c r="B137" s="135"/>
    </row>
    <row r="138" spans="1:7" x14ac:dyDescent="0.2">
      <c r="A138" s="134"/>
      <c r="B138" s="134"/>
      <c r="C138" s="137"/>
      <c r="D138" s="137"/>
      <c r="E138" s="138"/>
      <c r="F138" s="137"/>
      <c r="G138" s="139"/>
    </row>
    <row r="139" spans="1:7" x14ac:dyDescent="0.2">
      <c r="A139" s="140"/>
      <c r="B139" s="140"/>
      <c r="C139" s="134"/>
      <c r="D139" s="134"/>
      <c r="E139" s="141"/>
      <c r="F139" s="134"/>
      <c r="G139" s="134"/>
    </row>
    <row r="140" spans="1:7" x14ac:dyDescent="0.2">
      <c r="A140" s="134"/>
      <c r="B140" s="134"/>
      <c r="C140" s="134"/>
      <c r="D140" s="134"/>
      <c r="E140" s="141"/>
      <c r="F140" s="134"/>
      <c r="G140" s="134"/>
    </row>
    <row r="141" spans="1:7" x14ac:dyDescent="0.2">
      <c r="A141" s="134"/>
      <c r="B141" s="134"/>
      <c r="C141" s="134"/>
      <c r="D141" s="134"/>
      <c r="E141" s="141"/>
      <c r="F141" s="134"/>
      <c r="G141" s="134"/>
    </row>
    <row r="142" spans="1:7" x14ac:dyDescent="0.2">
      <c r="A142" s="134"/>
      <c r="B142" s="134"/>
      <c r="C142" s="134"/>
      <c r="D142" s="134"/>
      <c r="E142" s="141"/>
      <c r="F142" s="134"/>
      <c r="G142" s="134"/>
    </row>
    <row r="143" spans="1:7" x14ac:dyDescent="0.2">
      <c r="A143" s="134"/>
      <c r="B143" s="134"/>
      <c r="C143" s="134"/>
      <c r="D143" s="134"/>
      <c r="E143" s="141"/>
      <c r="F143" s="134"/>
      <c r="G143" s="134"/>
    </row>
    <row r="144" spans="1:7" x14ac:dyDescent="0.2">
      <c r="A144" s="134"/>
      <c r="B144" s="134"/>
      <c r="C144" s="134"/>
      <c r="D144" s="134"/>
      <c r="E144" s="141"/>
      <c r="F144" s="134"/>
      <c r="G144" s="134"/>
    </row>
    <row r="145" spans="1:7" x14ac:dyDescent="0.2">
      <c r="A145" s="134"/>
      <c r="B145" s="134"/>
      <c r="C145" s="134"/>
      <c r="D145" s="134"/>
      <c r="E145" s="141"/>
      <c r="F145" s="134"/>
      <c r="G145" s="134"/>
    </row>
    <row r="146" spans="1:7" x14ac:dyDescent="0.2">
      <c r="A146" s="134"/>
      <c r="B146" s="134"/>
      <c r="C146" s="134"/>
      <c r="D146" s="134"/>
      <c r="E146" s="141"/>
      <c r="F146" s="134"/>
      <c r="G146" s="134"/>
    </row>
    <row r="147" spans="1:7" x14ac:dyDescent="0.2">
      <c r="A147" s="134"/>
      <c r="B147" s="134"/>
      <c r="C147" s="134"/>
      <c r="D147" s="134"/>
      <c r="E147" s="141"/>
      <c r="F147" s="134"/>
      <c r="G147" s="134"/>
    </row>
    <row r="148" spans="1:7" x14ac:dyDescent="0.2">
      <c r="A148" s="134"/>
      <c r="B148" s="134"/>
      <c r="C148" s="134"/>
      <c r="D148" s="134"/>
      <c r="E148" s="141"/>
      <c r="F148" s="134"/>
      <c r="G148" s="134"/>
    </row>
    <row r="149" spans="1:7" x14ac:dyDescent="0.2">
      <c r="A149" s="134"/>
      <c r="B149" s="134"/>
      <c r="C149" s="134"/>
      <c r="D149" s="134"/>
      <c r="E149" s="141"/>
      <c r="F149" s="134"/>
      <c r="G149" s="134"/>
    </row>
    <row r="150" spans="1:7" x14ac:dyDescent="0.2">
      <c r="A150" s="134"/>
      <c r="B150" s="134"/>
      <c r="C150" s="134"/>
      <c r="D150" s="134"/>
      <c r="E150" s="141"/>
      <c r="F150" s="134"/>
      <c r="G150" s="134"/>
    </row>
    <row r="151" spans="1:7" x14ac:dyDescent="0.2">
      <c r="A151" s="134"/>
      <c r="B151" s="134"/>
      <c r="C151" s="134"/>
      <c r="D151" s="134"/>
      <c r="E151" s="141"/>
      <c r="F151" s="134"/>
      <c r="G151" s="134"/>
    </row>
  </sheetData>
  <mergeCells count="5">
    <mergeCell ref="C3:G3"/>
    <mergeCell ref="A1:G1"/>
    <mergeCell ref="A3:B3"/>
    <mergeCell ref="A4:B4"/>
    <mergeCell ref="E4:G4"/>
  </mergeCells>
  <printOptions gridLinesSet="0"/>
  <pageMargins left="0.59055118110236227" right="0.39370078740157483" top="0.19685039370078741" bottom="0.19685039370078741" header="0" footer="0.19685039370078741"/>
  <pageSetup paperSize="9" scale="57" orientation="portrait" r:id="rId1"/>
  <headerFooter alignWithMargins="0">
    <oddFooter>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34</vt:i4>
      </vt:variant>
    </vt:vector>
  </HeadingPairs>
  <TitlesOfParts>
    <vt:vector size="37" baseType="lpstr">
      <vt:lpstr>Krycí list</vt:lpstr>
      <vt:lpstr>Rekapitulace</vt:lpstr>
      <vt:lpstr>Položky</vt:lpstr>
      <vt:lpstr>cisloobjektu</vt:lpstr>
      <vt:lpstr>cislostavby</vt:lpstr>
      <vt:lpstr>Datum</vt:lpstr>
      <vt:lpstr>Dil</vt:lpstr>
      <vt:lpstr>Dodavka</vt:lpstr>
      <vt:lpstr>HSV</vt:lpstr>
      <vt:lpstr>HZS</vt:lpstr>
      <vt:lpstr>JKSO</vt:lpstr>
      <vt:lpstr>MJ</vt:lpstr>
      <vt:lpstr>Mont</vt:lpstr>
      <vt:lpstr>NazevDilu</vt:lpstr>
      <vt:lpstr>nazevobjektu</vt:lpstr>
      <vt:lpstr>nazevstavby</vt:lpstr>
      <vt:lpstr>Položky!Názvy_tisku</vt:lpstr>
      <vt:lpstr>Rekapitulace!Názvy_tisku</vt:lpstr>
      <vt:lpstr>Objednatel</vt:lpstr>
      <vt:lpstr>'Krycí list'!Oblast_tisku</vt:lpstr>
      <vt:lpstr>Položky!Oblast_tisku</vt:lpstr>
      <vt:lpstr>Rekapitulace!Oblast_tisku</vt:lpstr>
      <vt:lpstr>PocetMJ</vt:lpstr>
      <vt:lpstr>Poznamka</vt:lpstr>
      <vt:lpstr>Projektant</vt:lpstr>
      <vt:lpstr>PSV</vt:lpstr>
      <vt:lpstr>SloupecCC</vt:lpstr>
      <vt:lpstr>SloupecCisloPol</vt:lpstr>
      <vt:lpstr>SloupecJC</vt:lpstr>
      <vt:lpstr>SloupecMJ</vt:lpstr>
      <vt:lpstr>SloupecMnozstvi</vt:lpstr>
      <vt:lpstr>SloupecNazPol</vt:lpstr>
      <vt:lpstr>SloupecPC</vt:lpstr>
      <vt:lpstr>VRN</vt:lpstr>
      <vt:lpstr>Zakazka</vt:lpstr>
      <vt:lpstr>Zaklad22</vt:lpstr>
      <vt:lpstr>Zhotovitel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Tulach Josef</dc:creator>
  <cp:lastModifiedBy>Biľová Oľga</cp:lastModifiedBy>
  <cp:lastPrinted>2021-10-07T10:47:13Z</cp:lastPrinted>
  <dcterms:created xsi:type="dcterms:W3CDTF">2021-08-20T08:50:22Z</dcterms:created>
  <dcterms:modified xsi:type="dcterms:W3CDTF">2021-10-15T10:46:56Z</dcterms:modified>
</cp:coreProperties>
</file>